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36" yWindow="65506" windowWidth="16140" windowHeight="12570" activeTab="0"/>
  </bookViews>
  <sheets>
    <sheet name="1" sheetId="1" r:id="rId1"/>
    <sheet name="1.1.Угольные кот." sheetId="2" r:id="rId2"/>
    <sheet name="1.1. Газовые кот." sheetId="3" r:id="rId3"/>
    <sheet name="1.1. п. Подгорный" sheetId="4" r:id="rId4"/>
    <sheet name="1.1. п. Водный" sheetId="5" r:id="rId5"/>
    <sheet name="1.1. п.Н.Дом. " sheetId="6" r:id="rId6"/>
    <sheet name="1.2 Передача тэ" sheetId="7" r:id="rId7"/>
    <sheet name="1.3." sheetId="8" r:id="rId8"/>
    <sheet name="2.Угольные котельные" sheetId="9" r:id="rId9"/>
    <sheet name="2. Газовые котельные " sheetId="10" r:id="rId10"/>
    <sheet name="2. Газовая кот. Подгорный" sheetId="11" r:id="rId11"/>
    <sheet name="2. Газовая кот.Водный" sheetId="12" r:id="rId12"/>
    <sheet name="2. ЯНШУ" sheetId="13" r:id="rId13"/>
    <sheet name="2. Передача тэ" sheetId="14" r:id="rId14"/>
    <sheet name="2.1 Расход топлива" sheetId="15" r:id="rId15"/>
    <sheet name="4 (а-г)" sheetId="16" r:id="rId16"/>
    <sheet name="5" sheetId="17" r:id="rId17"/>
    <sheet name="6 Публичный договор" sheetId="18" r:id="rId18"/>
    <sheet name="7 Форма заявки" sheetId="19" r:id="rId19"/>
    <sheet name="Калькуляции за 9 месяцев 2011 " sheetId="20" r:id="rId20"/>
  </sheets>
  <externalReferences>
    <externalReference r:id="rId23"/>
  </externalReferences>
  <definedNames/>
  <calcPr fullCalcOnLoad="1"/>
</workbook>
</file>

<file path=xl/sharedStrings.xml><?xml version="1.0" encoding="utf-8"?>
<sst xmlns="http://schemas.openxmlformats.org/spreadsheetml/2006/main" count="1719" uniqueCount="351">
  <si>
    <t>Наименование организации</t>
  </si>
  <si>
    <t>Источник опубликования</t>
  </si>
  <si>
    <t>Тариф на передачу тепловой энергии (мощности)</t>
  </si>
  <si>
    <t>Тариф на подключение создаваемых (реконструируемых) объектов недвижимости к системе теплоснабжения</t>
  </si>
  <si>
    <t>Тариф  на подключение к системе теплоснабжения</t>
  </si>
  <si>
    <t>Наименование показателя</t>
  </si>
  <si>
    <t>Показатель</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</si>
  <si>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теплоснабжения (тыс. рублей)</t>
  </si>
  <si>
    <t>по приборам учета (тыс. Гкал)</t>
  </si>
  <si>
    <t>за счет ввода (вывода) их из эксплуатации (тыс. рублей)</t>
  </si>
  <si>
    <t xml:space="preserve">Наименование </t>
  </si>
  <si>
    <t>Количество поданных и зарегистрированных заявок на подключение к системе теплоснабжения</t>
  </si>
  <si>
    <t>Количество исполненных заявок на подключение к системе теплоснабжения</t>
  </si>
  <si>
    <t>Количество заявок на подключение к системе теплоснабжения, по которым принято решение об отказе в подключении</t>
  </si>
  <si>
    <t>Форма 1.1.</t>
  </si>
  <si>
    <t>Горячая вода</t>
  </si>
  <si>
    <t>от 1,2 до 2,5</t>
  </si>
  <si>
    <t>от 2,5 до 7,0</t>
  </si>
  <si>
    <t xml:space="preserve">от 7,0 до 13,0 </t>
  </si>
  <si>
    <t>Свыше 13,0</t>
  </si>
  <si>
    <t>Отборный пар (кг/см2)</t>
  </si>
  <si>
    <t>через тепловую сеть</t>
  </si>
  <si>
    <t>Наименование регулирующего органа, принявшего решение</t>
  </si>
  <si>
    <t>Форма 1.2.</t>
  </si>
  <si>
    <t>Острый и редуцированный пар</t>
  </si>
  <si>
    <t>Тариф на подключение создаваемых (реконструируемых) объектов недвижимости к системе теплоснабжения, руб/Гкал/час</t>
  </si>
  <si>
    <t>Тариф на подключение организаций к системе теплоснабжения, руб/Гкал/час</t>
  </si>
  <si>
    <t>Форма 1.3.</t>
  </si>
  <si>
    <t>ИНН</t>
  </si>
  <si>
    <t>КПП</t>
  </si>
  <si>
    <t>e-mail</t>
  </si>
  <si>
    <t>Сайт</t>
  </si>
  <si>
    <t>Адрес</t>
  </si>
  <si>
    <t>Телефон</t>
  </si>
  <si>
    <t>Бюджетные</t>
  </si>
  <si>
    <t>Прочие</t>
  </si>
  <si>
    <t>Потребители</t>
  </si>
  <si>
    <t>Тариф на тепловую энергию (мощность), руб/Гкал</t>
  </si>
  <si>
    <t>Надбавка к тарифу на тепловую энергию для потребителей</t>
  </si>
  <si>
    <t>Надбавка к тарифу регулируемых организаций на тепловую энергию</t>
  </si>
  <si>
    <t>Надбавка к тарифу регулируемых организаций на передачу тепловой энергии</t>
  </si>
  <si>
    <t>отпуск с коллекторов</t>
  </si>
  <si>
    <t>Одноставочный тариф на тепловую энергию, руб/Гкал</t>
  </si>
  <si>
    <t>расходы на покупаемую тепловую энергию (мощность)</t>
  </si>
  <si>
    <t>способ приобретения</t>
  </si>
  <si>
    <t>расходы на электрическую энергию (мощность), потребляемую оборудованием, используемым в технологическом процессе</t>
  </si>
  <si>
    <t>Наименование</t>
  </si>
  <si>
    <t xml:space="preserve">объем приобретения </t>
  </si>
  <si>
    <t>расходы на приобретение холодной воды, используемой в технологическом процессе</t>
  </si>
  <si>
    <t>расходы на химреагенты, используемы в технологическом процессе</t>
  </si>
  <si>
    <t xml:space="preserve">расходы на оплату труда и отчисления на социальные нужды основного производственного персонала </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</si>
  <si>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</si>
  <si>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</si>
  <si>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 xml:space="preserve">расходы на оплату труда и отчисления на социальные нужды </t>
  </si>
  <si>
    <t>общехозяйственные (управленческие расходы), в том числе:</t>
  </si>
  <si>
    <t>расходы на оплату труда и отчисления на социальные нужды</t>
  </si>
  <si>
    <t>расходы на ремонт (капитальный и текущий) основных производственных средств</t>
  </si>
  <si>
    <t>Наименование инвестиционной программы</t>
  </si>
  <si>
    <t>Источник финансирования</t>
  </si>
  <si>
    <t>Потребность в финансовых средствах на __________год, тыс. руб.</t>
  </si>
  <si>
    <t>7.1. Форма заявки на подключение к системе теплоснабжения</t>
  </si>
  <si>
    <t>7.2. Перечень и формы, представляемых одновременно с заявкой на подключение к системе теплоснабжения</t>
  </si>
  <si>
    <t>Местонаходжение (адрес)</t>
  </si>
  <si>
    <t>Период действия принятого тарифа</t>
  </si>
  <si>
    <r>
      <t xml:space="preserve">Атрибуты решения по принятому тарифу </t>
    </r>
    <r>
      <rPr>
        <sz val="11"/>
        <color theme="1"/>
        <rFont val="Calibri"/>
        <family val="2"/>
      </rPr>
      <t>(наименование, дата, номер)</t>
    </r>
  </si>
  <si>
    <t>Тариф на услуги по передаче (транспортировке) тепловой энергии, руб/Гкал/час в мес</t>
  </si>
  <si>
    <t xml:space="preserve">ИНН </t>
  </si>
  <si>
    <t>Местонахождение (адрес)</t>
  </si>
  <si>
    <t>Период действия установленного тарифа</t>
  </si>
  <si>
    <t>Отчетный период</t>
  </si>
  <si>
    <t>средневзвешенная стоимость 1кВт•ч</t>
  </si>
  <si>
    <t>Год</t>
  </si>
  <si>
    <t>по нормативам потребления  (тыс. Гкал)</t>
  </si>
  <si>
    <r>
      <t xml:space="preserve">Атрибуты решения по принятому тарифу на подключение создаваемых (реконструируемых) объектов недвижимости к системе теплоснабжения                             </t>
    </r>
    <r>
      <rPr>
        <sz val="11"/>
        <color theme="1"/>
        <rFont val="Calibri"/>
        <family val="2"/>
      </rPr>
      <t>(наименование, дата, номер)</t>
    </r>
  </si>
  <si>
    <t>Наименование службы, ответственной за прием и обработку заявок на подключение к системе теплоснабжения</t>
  </si>
  <si>
    <t xml:space="preserve">7.3.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теплоснабжения, принятии решения и уведомлении о принятом решении </t>
  </si>
  <si>
    <t>Всего, в том числе</t>
  </si>
  <si>
    <t>1.</t>
  </si>
  <si>
    <t xml:space="preserve">2. </t>
  </si>
  <si>
    <t>и т.д.</t>
  </si>
  <si>
    <t>1 - раскрывается не позднее 30 дней со дня принятия соответствующего решения об установлении тарифа/надбавки на очередной период регулирования</t>
  </si>
  <si>
    <t>а) Вид деятельности организации (производство, передача и сбыт тепловой энергии)</t>
  </si>
  <si>
    <t>б) Выручка (тыс. рублей)</t>
  </si>
  <si>
    <t>в) Себестоимость производимых товаров (оказываемых услуг) по регулируемому виду деятельности (тыс. рублей):</t>
  </si>
  <si>
    <t>г) Валовая прибыль  от продажи товаров и услуг  (тыс. рублей)</t>
  </si>
  <si>
    <t>д) Чистая прибыль   (тыс. рублей), в том числе:</t>
  </si>
  <si>
    <t>е) Изменение стоимости основных фондов (тыс. рублей), в том числе:</t>
  </si>
  <si>
    <t>з) Установленная тепловая мощность (Гкал/ч)</t>
  </si>
  <si>
    <t>и) Присоединенная нагрузка (Гкал/ч)</t>
  </si>
  <si>
    <t>к) Объем вырабатываемой тепловой энергии (тыс. Гкал)</t>
  </si>
  <si>
    <t>л) Объем покупаемой  тепловой энергии (тыс. Гкал)</t>
  </si>
  <si>
    <t xml:space="preserve">м) Объем тепловой энергии, отпускаемой потребителям (тыс. Гкал), в том числе: </t>
  </si>
  <si>
    <t>н) Технологические потери тепловой энергии при передаче по тепловым сетям (процентов)</t>
  </si>
  <si>
    <t>о) Протяженность магистральных сетей и тепловых вводов (в однотрубном исчислении) (км)</t>
  </si>
  <si>
    <t>п) Протяженность разводящих сетей (в однотрубном исчислении) (км)</t>
  </si>
  <si>
    <t>р) Количество теплоэлектростанций (штук)</t>
  </si>
  <si>
    <t>с) Количество тепловых станций и котельных (штук)</t>
  </si>
  <si>
    <t>т) Количество тепловых пунктов (штук)</t>
  </si>
  <si>
    <t>у) Среднесписочная численность основного производственного персонала (человек)</t>
  </si>
  <si>
    <t>ф) Удельный расход  условного топлива на единицу тепловой энергии, отпускаемой в тепловую сеть (кг у. т./Гкал);</t>
  </si>
  <si>
    <t>х) Удельный расход электрической энергии на единицу тепловой энергии, отпускаемой в тепловую сеть (тыс. кВт•ч/Гкал)</t>
  </si>
  <si>
    <t>ц) Удельный расход холодной воды на единицу тепловой энергии, отпускаемой в тепловую сеть (куб. м/Гкал).</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</si>
  <si>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</si>
  <si>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</si>
  <si>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</si>
  <si>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</si>
  <si>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r>
      <t xml:space="preserve">Атрибуты решения по принятому тарифу на подключение организаций к системе теплоснабжения                                                  </t>
    </r>
    <r>
      <rPr>
        <sz val="11"/>
        <color theme="1"/>
        <rFont val="Calibri"/>
        <family val="2"/>
      </rPr>
      <t>(наименование, дата, номер)</t>
    </r>
  </si>
  <si>
    <t>1 -  все показатели отражаются в части регулируемой деятельности (производство, передача и сбыт тепловой энергии)</t>
  </si>
  <si>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</si>
  <si>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t>4 - раскрывается регулируемыми организациями, выручка от регулируемой деятельности которых превышает 80% совокупной выручки за отчетный год</t>
  </si>
  <si>
    <r>
      <t>4. Информация об инвестиционных программах и отчетах об их реализации</t>
    </r>
    <r>
      <rPr>
        <b/>
        <sz val="12"/>
        <color indexed="8"/>
        <rFont val="Calibri"/>
        <family val="2"/>
      </rPr>
      <t>¹⁻²</t>
    </r>
  </si>
  <si>
    <t>2 -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</si>
  <si>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3 - заполняется организацией в соответствии с инвестиционной программой</t>
  </si>
  <si>
    <r>
      <t>Наименование мероприятия</t>
    </r>
    <r>
      <rPr>
        <sz val="11"/>
        <color indexed="8"/>
        <rFont val="Calibri"/>
        <family val="2"/>
      </rPr>
      <t>³</t>
    </r>
    <r>
      <rPr>
        <sz val="11"/>
        <color theme="1"/>
        <rFont val="Calibri"/>
        <family val="2"/>
      </rPr>
      <t xml:space="preserve"> </t>
    </r>
  </si>
  <si>
    <t>1 - раскрывается регулируемой организацией ежеквартально</t>
  </si>
  <si>
    <t>2 -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t>
  </si>
  <si>
    <r>
      <t>Резерв мощности системы теплоснабжения</t>
    </r>
    <r>
      <rPr>
        <sz val="11"/>
        <color indexed="8"/>
        <rFont val="Calibri"/>
        <family val="2"/>
      </rPr>
      <t>²</t>
    </r>
  </si>
  <si>
    <t>1 - раскрывается не позднее 30 дней со дня принятия соответствующего решения об установлении тарифа (надбавки) на очередной период регулирования</t>
  </si>
  <si>
    <t>1 -  раскрывается не позднее 30 дней со дня принятия соответствующего решения об установлении тарифа (надбавки) на очередной период регулирования</t>
  </si>
  <si>
    <t>2 -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t>
  </si>
  <si>
    <t>2 - одновременно с указанной информацией на сайте в сети Интернет публикуются сведения пунктов а-д, з-ц раздела 2 и пунктов б-д раздела 4 настоящей формы, которые были учтены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</si>
  <si>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t>Уголь</t>
  </si>
  <si>
    <t>Цена топлива (руб./т.), в том числе</t>
  </si>
  <si>
    <t>Объем топлива (т.)</t>
  </si>
  <si>
    <t>Газ природный, в том числе</t>
  </si>
  <si>
    <t>Средняя цена топлива (руб./тыс.м3) с учетом нерегулируемой цены</t>
  </si>
  <si>
    <t>Объем топлива (тыс.м3)</t>
  </si>
  <si>
    <t>Газ по регулируемой цене</t>
  </si>
  <si>
    <t>Цена топлива (руб./тыс.м3), в том числе</t>
  </si>
  <si>
    <t>Газ по нерегулируемой цене</t>
  </si>
  <si>
    <t>Газ сжиженный</t>
  </si>
  <si>
    <t>Объем топлива  (тыс.м3)</t>
  </si>
  <si>
    <t>Мазут</t>
  </si>
  <si>
    <t>Нефть</t>
  </si>
  <si>
    <t>Дизельное топливо</t>
  </si>
  <si>
    <t>Дрова</t>
  </si>
  <si>
    <t>Пилеты</t>
  </si>
  <si>
    <t>Опилки</t>
  </si>
  <si>
    <t>Торф</t>
  </si>
  <si>
    <t>Сланцы</t>
  </si>
  <si>
    <t>Печное бытовое топливо</t>
  </si>
  <si>
    <t>Электроэнергия, в том числе по уровням напряжения</t>
  </si>
  <si>
    <t>объем энергии (тыс.кВт.ч)</t>
  </si>
  <si>
    <t>Цена топлива (руб./т.)</t>
  </si>
  <si>
    <t>Расходы на уголь, тыс. руб.</t>
  </si>
  <si>
    <t>Расходы на природный газ по регулируемой цене, тыс. руб.</t>
  </si>
  <si>
    <t>Расходы на природный газ,  тыс. руб.</t>
  </si>
  <si>
    <t>Цена топлива (руб./тыс.м3)</t>
  </si>
  <si>
    <t>Расходы на природный газ по нерегулируемой цене, тыс. руб.</t>
  </si>
  <si>
    <t>Расходы на сжиженный газ , тыс. руб.</t>
  </si>
  <si>
    <t>Расходы на мазут, тыс. руб.</t>
  </si>
  <si>
    <t>Объем топлива  (т)</t>
  </si>
  <si>
    <t>Расходы на нефть, тыс. руб.</t>
  </si>
  <si>
    <t>Расходы на электроэнергию, тыс. руб.</t>
  </si>
  <si>
    <t>Расходы на дизельное топливо, тыс. руб.</t>
  </si>
  <si>
    <t>Расходы на дрова, тыс. руб.</t>
  </si>
  <si>
    <t>Расходы на пилеты, тыс. руб.</t>
  </si>
  <si>
    <t>Расходы на опилки, тыс. руб.</t>
  </si>
  <si>
    <t>Расходы на торф, тыс. руб.</t>
  </si>
  <si>
    <t>Расходы на сланцы, тыс. руб.</t>
  </si>
  <si>
    <t>Расходы на печное бытовое топливо, тыс. руб.</t>
  </si>
  <si>
    <t>Прочие виды топлива*</t>
  </si>
  <si>
    <t>* заполняется организациями самостоятельно с указанием вида топлива</t>
  </si>
  <si>
    <t>Расходы на топливо, тыс. руб.</t>
  </si>
  <si>
    <t>расходы на топливо всего(см.табл.2.1)</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</si>
  <si>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vertAlign val="superscript"/>
        <sz val="11"/>
        <color indexed="8"/>
        <rFont val="Calibri"/>
        <family val="2"/>
      </rPr>
      <t>3</t>
    </r>
  </si>
  <si>
    <t>3 - одновременно с информацией о расходах на ремонт (капитальный и текущий) основных производственных средств и расходов на услуги производственного харектера,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</si>
  <si>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t>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t>
  </si>
  <si>
    <t>Расходы на топливо всего, в том числе:</t>
  </si>
  <si>
    <t>1 - в официальных печатных изданиях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</si>
  <si>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t>Средний тариф на энергию (руб/кВт.ч)</t>
  </si>
  <si>
    <t>МУП "Ухтаэнерго"</t>
  </si>
  <si>
    <t>г. Ухта, ул. Горького, д. 8</t>
  </si>
  <si>
    <t>Приказ от 30 ноября 2011 года № 106/32 "О тарифах на тепловую энергию и теплоноситель, поставляемые муниципальным унитарным предприятием "Ухтаэнерго" потребителям Республики Коми"</t>
  </si>
  <si>
    <t>Служба Республики Коми по тарифам</t>
  </si>
  <si>
    <t>с 1 января 2012г. по 30 июня 2012г.</t>
  </si>
  <si>
    <t xml:space="preserve">Газета "Ухта"   </t>
  </si>
  <si>
    <t>Население</t>
  </si>
  <si>
    <t>с 1 июля 2012г. по 31 августа 2012г.</t>
  </si>
  <si>
    <t xml:space="preserve">с 1 сентября 2012г. </t>
  </si>
  <si>
    <t>Приказ от 30 ноября 2011 года № 106/33 "О тарифах на тепловую энергию и теплоноситель, поставляемые муниципальным унитарным предприятием "Ухтаэнерго" потребителям Республики Коми"</t>
  </si>
  <si>
    <t>с 1 января 2012г. по 30 июня 2012г</t>
  </si>
  <si>
    <t>Газет "Ухта"</t>
  </si>
  <si>
    <t>с 1 июля 2012г. по 31 августа 2012г</t>
  </si>
  <si>
    <t>с 1 сентября 2012г.</t>
  </si>
  <si>
    <t xml:space="preserve">Тарифы на тепловую энергию, поставляемую муниципальным унитарным предприятием "Ухтаэнерго" потребителям города Ухта (ул. Подгорная, ул. Кольцевая, ст. Ветлосян) муниципального образования городского округа "Ухта" Республики Коми, с календарной разбивкой </t>
  </si>
  <si>
    <t xml:space="preserve">Тарифы на тепловую энергию, поставляемую муниципальным унитарным предприятием "Ухтаэнерго" потребителям села Кедвавом, поселка сельского типа Тобысь, поселка городского типа Ярега (ул. Привокзальная, ул. Октябрьская, дома 65,66) муниципального образования городского округа "Ухта" Республики Коми, с календарной разбивкой </t>
  </si>
  <si>
    <t xml:space="preserve">Тарифы на тепловую энергию, поставляемую муниципальным унитарным предприятием "Ухтаэнерго" потребителям города Ухта (ул. Совхозная, ул. Дежнева, ул. Озерная, ул. Чернова, ул. Моторная), поселка сельского типа Гердъуль муниципального образования городского округа "Ухта" Республики Коми, с календарной разбивкой </t>
  </si>
  <si>
    <t xml:space="preserve">Тарифы на тепловую энергию, поставляемую муниципальным унитарным предприятием "Ухтаэнерго" потребителям поселка сельского типа Нижний Доманик, поселка городского типа Ярега (ул. Белгородская, ул. Первомайская, ул. Советская, ул. Шахтинская, ул. Октябрьская, дома 1, 2, 3, 4, 5, 15, 17, 19, 21, 23 25, 27, 29) муниципального образования городского округа "Ухта" Республики Коми, с календарной разбивкой </t>
  </si>
  <si>
    <t xml:space="preserve">Тарифы на тепловую энергию, поставляемую муниципальным унитарным предприятием "Ухтаэнерго" потребителям гпоселка городского типа Водный муниципального образования городского округа "Ухта" Республики Коми, с календарной разбивкой </t>
  </si>
  <si>
    <t>Приказ от 30 ноября 2011 года № 111/3 "О тарифах на тепловую энергию и теплоноситель, поставляемые муниципальным унитарным предприятием "Ухтаэнерго" потребителям поселка городского типа Водный муниципального образования городского округа "Ухта" Республики Коми"</t>
  </si>
  <si>
    <t>-</t>
  </si>
  <si>
    <t>2011 год</t>
  </si>
  <si>
    <t>железнодорожный транспорт, автотранспорт</t>
  </si>
  <si>
    <t>трубопроводный</t>
  </si>
  <si>
    <t>электрические сети</t>
  </si>
  <si>
    <t>Инвестиционная программа отсутствует</t>
  </si>
  <si>
    <t>Котельная п.Югэр-5,17;                                                Котельная п.Дежнево-1,17;                                                       Котельная п.Герд-Ель-1,87;                                                        Котельная п.Кедва-0,97;                                                      Котельная ст.Тобысь-0,93;                                                 Котельная ст.Ярега-0,45;                                                        Котельная п.Озерный-11,5;                                                     Котельная п.Подгорный-6,91;                                                                                                                                                                             Котельная п. Водный - 30,0.</t>
  </si>
  <si>
    <t xml:space="preserve">Информация об условиях на которых осуществляется поставка регулируемых товаров и(или) оказание регулируемых услуг
Энергоснабжающая организация МУП "Ухтаэнерго" в лице директора Мищенко Виталия Владимировича, действующего на основании Устава, именуемая в дальнейшем "Исполнитель", с одной стороны, и собственники, наниматели, арендаторы жилых помещений в домах, отапливаемых от котельных МУП "Ухтаэнерго", именуемые в дальнейшем "Потребитель", с другой стороны, заключили настоящий договор о нижеследующем:
1. Общие положения
1.1. Исполнитель в рамках и во исполнение Договора на исполнение муниципального заказа на услуги по теплоснабжению заключает с Потребителем настоящий публичный договор.
1.2. Настоящий договор действует на территории муниципального образования городского округа Ухта" (далее МОГО "Ухта"), обслуживаемой энергоснабжающей организацией МУП "Ухтаэнерго".
1.3. Исполнитель и Потребитель руководствуются в своих взаимоотношениях Гражданским и Жилищным кодексами, кодексами Российской Федерации и Республики Коми об административных нарушениях, правилами и нормами технической эксплуатации жилищного фонда, решениями Региональной энергетической комиссии, правилами учета тепловой энергии, инструкцией о порядке расчетов за электрическую и тепловую энергию и иными законодательными и нормативными актами РФ, РК, Совета МОГО "Ухта", администрацией МОГО "Ухта" и настоящим Договором.
1.4. Основные сведения для контактов Потребителя с Исполнителем:
Исполнитель (Энергоснабжающая организация): МУП "Ухтаэнерго".
Адрес офиса: г. Ухта, ул. Горького, д. 8. 
Руководитель: Мищенко Виталий Владимирович.
Телефон приемной 75-22-69
Телефон аварийно-диспетчерской службы 75-26-04.
2. Предмет договора.
2.1. Исполнитель обязуется отпустить Потребителю тепловую энергию в соответствии с настоящим Договором, Потребитель обязуется принять и оплатить полученную услугу в объеме, в сроки и на условиях, предусмотренных настоящим Договором.
3. Обязанности и права Исполнителя.
3.1.Отпускать тепловую энергию потребителю в объемах согласно действующим нормативным документам, на условиях и в порядке, предусмотренных настоящим Договором, при наличии у Потребителя, отвечающего установленным техническим требованиям энергопринимающего устройства, присоединенного к сетям энергоснабжающей организации и при обеспечении учета потребления энергии и ее оплаты. 
3.2. Обеспечивать надлежащее содержание и ремонт  систем энергоснабжения.
3.3. В установленные действующими нормативными документами сроки, а также при возникновении необходимости производить текущий ремонт инженерного оборудования.
3.4. Обеспечить своевременную подготовку инженерного оборудования к эксплуатации в сезонных условиях.
3.5. Своевременно информировать Потребителя:
- о ремонте систем теплоснабжения - за неделю;
- об отключении, испытаниях и ном изменении режима работы инженерных сетей - не менее чем за 10 дней;
 - об авариях инженерных сетей и сроках ликвидации их последствий - в течение трех часов.
3.6. Обеспечить круглосуточную работу аварийных диспетчерских служб и аварийное обслуживание инженерного оборудования в сроки, установленные нормативными правовыми актами.
3.7. Производить перерасчет оплаты услуг за отсутствие, неполное или некачественное их предоставление в соответствии с Положением о порядке и условиях снижения объемов финансирования организаций, обслуживающих жилищный фонд, утвержденный Советом МОГО «Ухта». Перерасчет оплаты услуг не производится, если перерыв в предоставлении услуг связан с нарушением потребителем "Правил пользования жилыми помещениями содержания жилых домов и придомовых территорий в Российской Федерации» устранением угрозы здоровью/жизни граждан, предупреждения причинения ущерба вследствие непреодолимой силы.
3.8. Осуществлять регистрацию заявлений, жалоб, и предложений от Потребителя по вопрос содержания и ремонта систем теплоснабжения. Давать разъяснения по поставленным вопросам, письменные ответы срок не более 30 дней.
3.9. Осуществлять отпуск тепловой энергии для нужд отопления в зависимости от температуры наружного воздуха и температурного графика, согласованного с администрацией МОГО «Ухта». 
3.10 Продолжительность отопительного периода (начало и окончание) устанавливается распоряжением Главы МОГО «Ухта». 
3.11. Нести ответственность за качество, объемы и своевременное предоставление потребителям услуг по теплоснабжению. 
3.12. Проводить разъяснительную работу с населением по сохранности и использованию энергопринимающего устройства и систем теплоснабжения. Своевременно принимать меры по пресечению нарушений правил в области содержания, эксплуатации систем энергопотребления и иных нормативных актов, обязательных для использования.
3.13. Оказывать на платной основе услуги по ремонту и замене внутри квартирного оборудования теплоснабжения.
Исполнитель имеет право:
3.14. Прекратить поставку тепловой энергии полностью или частично после предупреждения Потребителя, а также вводить ограничения путем снижения параметров в следующих случаях:
- просрочки оплаты более трех месяцев (до ликвидации задолженности);
- самовольное присоединение теплоиспользующих установок сети Исполнителя или увеличение тепловой нагрузки сверх значений, обусловленных договором;
- самовольной водозабор сетевой воды из тепловых сетей и теплопотребляющих установок (для закрытых систем);
- по предоставлению МО по ТН и МТП ПМУ Ростехнадзора за неудовлетворительное состояние теплоустановок Потребителя, угрожающее аварией, пожаром и создающее угрозу жизни обслуживающего персонала и населения;
- на допуск должностного лица Энергоснабжающей организации к теплоустановкам потребителя или приборам коммерческого учета; 
- для проведения ремонтных работ по ремонту оборудования в межотопительный период и для подключения новых потребителей в отопительный период.
3.15. Применять меры, предусмотренные Договором и действующим законодательством, в случае нарушения Потребителем сроков внесения платежей.
3.16. В случае необходимости принятия неотложных мер по предотвращению или ликвидации аварий производить отключение или изменение режима работы тепловых сетей жилого дома без соответствующего предупреждения Потребителя.
3.17. В установленном порядке с предварительным уведомлением и в преддверии Потребителя или уполномоченного им лица производить осмотр жилого помещения и систем теплоснабжения с целью проверки их состояния и проведения ремонтных работ, а также проверки соблюдения Потребителем условий настоящего Договора.
4. Права и обязанности потребителя
Потребитель   обязуется:
4.1. Оплачивать фактически принятое Потребителем количество тепловой энергии в порядке, сроки и размере, предусмотренными разделом 5 "Цена договора, порядок расчетов и платежей" настоящего Договора.
4.2. Обеспечивать надлежащее техническое состояние и безопасность эксплуатируемых отопительных приборов. Немедленно сообщать Энергоснабжающей организации об авариях, пожарах, неисправностях приборов учёта энергии и об иных нарушениях, возникающих при пользовании энергией, либо об обстоятельствах, ставших известными Потребителю, которые привести к повреждениям теплооборудования в случаях незаконного подключения к тепловым сетям третьих лиц.
4.3. Согласовывать с Энергоснабжающей организацией проекты реконструкции и (или) капитального ремонта тепловых сетей и теплрборудования в пределах занимаемого помещения, а нанимателям, кроме того, и с наймодателем.
4.4. Обеспечивать беспрепятственный доступ представителей энергоснабжающей организации к действующим тепловым энергоустановкам и приборам коммерческого учета для контроля над соблюдением установленных режимов теплопотребления, исправностью приборов учета, приборов теплопотребления, а также для проведения замеров по определению качества теплоэнергии и в других необходимых случаях.
4.5. Обеспечивать сохранность на своей территории теплооборудования, тепловых сетей, приборов учета теплоэнергии, принадлежащих как Энергоснабжающей организации, так и Абоненту. В течение суток извещать Исполнителя обо всех случаях неисправности приборов и схем коммерческого учета.
4.6. При передаче (освобождении) Потребителем помещений, подлежащих теплоснабжению по настоящему Договору, произвести полный расчет за теплоэнергию на дату передачи.
4.7. Не допускать слив теплоносителя из систем и приборов отпления и/или его использование на бытовые нужды.
Потребитель   имеет право:
4.8. Заявлять Исполнителю об ошибках, обнаруженных в платежном документе (счете-квитанции). Подача заявления об ошибке не освобождает Потребителя от обязанности оплатить в установленный срок платежный документ с последующим перерасчетом.
4.9. На государственную судебную защиту в соответствии Законодательством РФ в случае нарушения его прав.
 4.10. Контролировать количество и качество отпускаемой ему тепловой энергии и теплоносителя.
5. Цена Договора, порядок расчетов и платежей.
5.1. Расчетный период для оплаты услуг теплоснабжения устанавливается в один  календарный месяц.
5.2. Оплата тепловой энергии осуществляется Потребителем в срок до 25 числа следующего за расчетным на основании платежного документа (счет-квитанция), выставленного Исполнителем, если иной срок не установлен нормативными актами.
5.3. В случае несвоевременной оплаты платежных документов Потребителю к текущим платежам за услуги отопления начисляется пеня в размере 1/300 ставки рефинансирования ЦБ РФ за каждый день просрочки.
5.4. Льготы и субсидии по оплате услуг предоставляются в порядке и объеме, установленными действующим законодательством РФ на основании заявления Потребителя и со дня предъявления в МУ «УМАС» МОГО «Ухта» документов, подтверждающих право на льготы и субсидии. 
5.5. Сумма, указанная в счете-квитанции на оплату, складывается из текущих платежей, задолженности, начисления пени и перерасчетов за неполное или некачественное оказание услуг Исполнителем.
5.6. Расчеты за тепловую энергию производятся по тарифам, утвержденным Службой Республики Коми по тарифам. В случае изменения Службой тарифов на тепловую энергию цена настоящего Договора подлежит изменению путем информирования Потребителя посредством средств матовой информации.
5.7. Оплата считается произведенной при поступлении денежных средств на счет Исполнителя.
5.8. Потребитель не может отказаться от оплаты за использованную тепловую энергию в период отопительного сезона, при технической невозможности отключения Потребителя.
5.9. Учет тепловой энергии производится по приборам, установленным в соответствии с "Правилами учета тепловой энергии и теплоносителя". Приборы учета пломбируются в установленном порядке.
При отсутствии приборов учета количество потребляемого тепла определяется по нормативам потребления коммунальных услуг отопления, утверждаемых Советом МОГО  "Ухта".
6. Ответственность сторон
6.1. Стороны несут ответственность за неисполнение или ненадлежащее исполнение взятых на себя обязательств по настоящему Договору в соответствии с его условиями и действующим законодательством.
6.2. В случае неуплаты задолженности до истечения следующего периода платежа Исполнитель вправе ввести ограничение потребления тепловой энергии или полное отключение в соответствии с порядком, устанавливаемым нормативными актами Правительства РФ. В указанный срок Исполнитель обязан погасить имеющуюся задолженность.
Последующее подключение Потребителя к сетям производится после полного погашения задолженности за теплоэнергию.
6.3. Потребитель возмещает Исполнителю ущерб, причиненный неисполнением  или ненадлежащим исполнением обязанностей по настоящему Договору либо нарушением действующего законодательства.
6.4. Исполнитель возмещает Потребителю ущерб, причиненный неисполнением или ненадлежащим исполнением обязанностей по настоящему Договору либо нарушением действующего законодательства.
6.5. Исполнитель освобождается от ответственности за нарушение качества и сроков оказания услуг, если докажет, что они произошли вследствие непреодолимой силы, по вине Потребителя или третьих лиц.
6.6. Стороны освобождаются от ответственности за неисполнение или ненадлежащее исполнение обязательств по настоящему Договору, если это явилось следствием форс-мажорных обстоятельств, возникших после заключения договора, как то: стихийные бедствия, военные действия любого характера, правительственные постановления при распоряжения и государственных органов, препятствующих выполнению условий настоящего договора и т.д.
Сторона, ссылающаяся на форс-мажорные обстоятельства, обязана незамедлительно информировать другую сторону о наступлении подобных обстоятельств в срок до треx дней в письменной форме.
7. Порядок разрешения споров.
7.1. Все споры и разногласия между сторонами по настоящему Договору или в связи с ним разрешаются путем направления претензии.
 7.2. Все возникшие претензии по Договору должны быть рассмотрены сторонами в течение 30 дней с момента получения претензии (кроме аварийных случаев).
7.3. В случае невозможности достижения согласия между сторонами путем переговоров, спор разрешается в соответствии с действующим законодательствам.
8. Порядок внесения изменения в Договор.
8.1. Договор подлежит изменению в случае принятия законов или нормативных актов, устанавливающих для сторон правила, иные чем те, которые действовали при заключении Договора.
9.   Срок действия, изменение и расторжение Договора.
9.1. Настоящий Договор считается заключенным с момента его опубликования и действует на период действия Договора муниципального заказа на услуги теплоснабжения, участником которого является Исполнитель, а власти расчетов до полного исполнения сторонами своих обязательств.
9.2. Договор считается расторгнутым досрочно в случаях:
- ликвидации или реорганизации Исполнителя и отсутствия при этом правопреемника;
- физического разрушения жилищного фонда;
- при досрочном расторжении МУ «УЖКХ» МОГО «Ухта» с Исполнителем Договора на исполнение муниципального заказа на услуги теплоснабжения;
- иных обстоятельств, предусмотренных действующим законодательством.
9.3.  Договор вступает в силу с момента его опубликования (обнародования).
</t>
  </si>
  <si>
    <t>Производственно-технический отдел МУП "Ухтаэнерго"</t>
  </si>
  <si>
    <t>75-23-97</t>
  </si>
  <si>
    <t>U-energo06@mail.ru</t>
  </si>
  <si>
    <t>WWW.mouhta.ru (Портал администрации МОГО "Ухта" - Главная страница - ЖКХ - Информация о ЖКХ - подведомственные организации  - МУП "Ухтаэнерго")</t>
  </si>
  <si>
    <t xml:space="preserve">Информация о порядке выполнения технологических, технических и других мероприятий, связанных с подключением к системе теплоснабжения
а) Заявление предоставляется в свободной форме на имя директора МУП «Ухтаэнерго» и включает в себя следующие данные:
1) реквизиты заявителя (для юридических лиц - полное наименование и номер записи в Едином государственном реестре юридических лиц, для индивидуальных предпринимателей - фамилия, имя, отчество, номер записи в Едином государственном реестре индивидуальных предпринимателей и дата ее внесения в реестр, для физических лиц - фамилия, имя, отчество, серия, номер и дата выдачи основного документа, удостоверяющего личность, почтовый адрес и иные способы обмена информацией - телефоны, факс, адрес электронной почты);
2) местонахождение подключаемого объекта;
3) информацию о технических параметрах подключаемого объекта:
расчетные максимальные часовые и среднечасовые расходы тепловой энергии и соответствующие им расчетные расходы теплоносителей на технологические нужды, отопление, вентиляцию, кондиционирование воздуха и горячее водоснабжение;
о виде и параметрах теплоносителей (давление и температура);
о режимах теплопотребления для объекта капитального строительства (непрерывный, одно-, двухсменный и др.);
о расположении узла учета тепловой энергии и теплоносителей и контроле их качества;
о требованиях к надежности теплоснабжения подключаемого  объекта (допустимые перерывы в подаче теплоносителей по продолжительности, периодам года и др.);
о наличии и возможности использования собственных источников тепловой энергии (с указанием их мощностей и режимов работы).
4) правовые основания владения и (или) пользования заявителем земельным участком, на котором планируется создание подключаемого объекта (далее - земельный участок) или правовые основания владения и (или) пользования заявителем подключаемым объектом;
5) номер и дата выдачи технических условий (если они выдавались ранее в соответствии с законодательством о градостроительной деятельности);
6) планируемые сроки ввода в эксплуатацию подключаемого  объекта.
б) Перечень документов, предоставляемых с заявкой на подключение:
1) копии правоустанавливающих документов на земельный участок или подключаемый объект;
2) ситуационный план расположения подключаемого объекта с привязкой к территории населенного пункта или элементам территориального деления в схеме теплоснабжения;
3) 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(не прилагается, если заявитель - физическое лицо, осуществляющее создание (реконструкцию) объекта индивидуального жилищного строительства);
4) документы, подтверждающие полномочия лица действовать от имени заявителя (в случае если заявка подается в адрес исполнителя представителем заявителя);
5) для юридических лиц - нотариально заверенные копии учредительных документов.
в) Порядок действий заявителя и МУП «Ухтаэнерго» при подаче, приеме, обработке заявки на подключении к системе теплоснабжения, принятия решения и уведомления о принятом решении: 
- подача заявителем заявки в свободной форме на подключение к системе теплоснабжения в адрес МУП «Ухтаэнерго»;
- производственно-технический отдел проверяет полученную заявку и документы на соответствие установленным требованиям. В случае указания в заявке не всех сведений, или представления не всех документов, исполнитель в течение 6 рабочих дней с даты получения заявки уведомляет об этом заявителя и в 30-дневный срок с даты получения недостающих документов и рассматривает заявку на подключение. В случае представления всех сведений и представления всех документов, исполнитель в 30-дневный срок с даты их получения направляет заявителю подписанный договор на подключение;
- заявитель подписывает оба экземпляра проекта договора о подключении в течение 30 дней с даты получения подписанного исполнителем проекта договора на подключение и направляет 1 экземпляр в адрес исполнителя с приложением к нему документов, подтверждающих полномочия лица, подписавшего такой договор. В случае несогласия с представленным исполнителем проектом договора о подключении заявитель вправе направить исполнителю мотивированный отказ от подписания проекта договора на подключение с предложением об изменении представленного проекта договора и иными замечаниями по проекту договора на подключение. В случае неполучения исполнителем подписанного заявителем проекта договора на подключение либо мотивированного отказа от его подписания ранее поданная таким заявителем заявка аннулируется и не подлежит выполнению;
- исполнитель обязан в течение 10 рабочих дней с даты получения мотивированного отказа и предложений заявителя представить заявителю новую редакцию проекта договора на подключение, в соответствии с требованиями или представить обоснованный ответ на полученные от заявителя предложения. В случае если для осуществления подключения исполнителю требуется заключить договоры на подключение с другими организациями, срок направления проекта договора составляет 45 дней; 
- фактическое присоединение подключаемого объекта к системе теплоснабжения и подписание сторонами акта о подключении. 
При наличии технической возможности подключения к системе теплоснабжения и при наличии свободной мощности в соответствующей точке подключения отказ потребителю, в том числе застройщику, в заключении договора на подключение подключаемого объекта, находящегося в границах определенного схемой теплоснабжения радиуса эффективного теплоснабжения, не допускается.
В случае технической невозможности подключения к системе теплоснабжения подключаемого объекта вследствие отсутствия свободной мощности в соответствующей точке подключения на момент обращения соответствующего потребителя, в том числе застройщика, но при наличии в утвержденной в установленном порядке инвестиционной программе теплоснабжающей организации или теплосетевой организации мероприятий по развитию системы теплоснабжения и снятию технических ограничений, позволяющих обеспечить техническую возможность подключения к системе теплоснабжения подключаемого объекта, отказ в заключении договора на его подключение не допускается. 
В случае технической невозможности подключения к системе теплоснабжения подключаемого объекта вследствие отсутствия свободной мощности в соответствующей точке подключения на момент обращения заявителя, и при отсутствии в утвержденной в установленном порядке инвестиционной программе теплоснабжающей организации или теплосетевой организации мероприятий по развитию системы теплоснабжения и снятию технических ограничений, позволяющих обеспечить техническую возможность подключения к системе теплоснабжения этого объекта капитального строительства, теплоснабжающая организация или теплосетевая организация в течение 60 дней обязана обратиться в федеральный орган исполнительной власти, уполномоченный на реализацию государственной политики в сфере теплоснабжения, или орган местного самоуправления, утвердивший схему теплоснабжения, с предложением о включении в нее мероприятий по обеспечению технической возможности подключения к системе теплоснабжения этого объекта капитального строительства.
В случае если для подключения требуется создание и (или) модернизация (реконструкция) технологически связанных (смежных) тепловых сетей или источников тепловой энергии другими организациями, исполнитель обеспечивает осуществление таких мероприятий иными организациями путем заключения с ними договоров на подключение, по которым выступает заявителем.
г) Ответственная за прием и обработку заявок служба: производственно-технический отдел МУП "Ухтаэнерго", тел. 75-23-97, 75-22-69(факс)
</t>
  </si>
  <si>
    <t>Форма 6-Э</t>
  </si>
  <si>
    <t>ТЕПЛОСНАБЖЕНИЕ</t>
  </si>
  <si>
    <t>Утверждена Постановлением</t>
  </si>
  <si>
    <t>Госстроя России 23.02.99г. № 9</t>
  </si>
  <si>
    <r>
      <t>Организация ____</t>
    </r>
    <r>
      <rPr>
        <b/>
        <u val="single"/>
        <sz val="12"/>
        <rFont val="Arial Cyr"/>
        <family val="2"/>
      </rPr>
      <t>МУП</t>
    </r>
    <r>
      <rPr>
        <b/>
        <sz val="12"/>
        <rFont val="Arial Cyr"/>
        <family val="2"/>
      </rPr>
      <t>_</t>
    </r>
    <r>
      <rPr>
        <b/>
        <u val="single"/>
        <sz val="12"/>
        <rFont val="Arial Cyr"/>
        <family val="2"/>
      </rPr>
      <t>"Ухтаэнерго"</t>
    </r>
    <r>
      <rPr>
        <b/>
        <sz val="12"/>
        <rFont val="Arial Cyr"/>
        <family val="2"/>
      </rPr>
      <t xml:space="preserve">__________________________________ </t>
    </r>
  </si>
  <si>
    <r>
      <t xml:space="preserve">Отрасль (вид деятельности)      </t>
    </r>
    <r>
      <rPr>
        <b/>
        <u val="single"/>
        <sz val="12"/>
        <rFont val="Arial Cyr"/>
        <family val="0"/>
      </rPr>
      <t xml:space="preserve">      </t>
    </r>
    <r>
      <rPr>
        <b/>
        <u val="single"/>
        <sz val="12"/>
        <rFont val="Arial Cyr"/>
        <family val="2"/>
      </rPr>
      <t xml:space="preserve">Производство и реализация тепловой      </t>
    </r>
  </si>
  <si>
    <t xml:space="preserve">        энергии котельные с.Кедвавом, п.Тобысь, п.Ярега                 </t>
  </si>
  <si>
    <t xml:space="preserve">                                 Отчетная калькуляция себестоимости</t>
  </si>
  <si>
    <t xml:space="preserve">                                            отпущенной теплоэнергии</t>
  </si>
  <si>
    <t xml:space="preserve">                                                       за  9 месяцев 2011_г.</t>
  </si>
  <si>
    <t>Код</t>
  </si>
  <si>
    <t>По отчету за соответству  ющий</t>
  </si>
  <si>
    <t>Показатели</t>
  </si>
  <si>
    <t>строк</t>
  </si>
  <si>
    <t xml:space="preserve">Фактически с </t>
  </si>
  <si>
    <t xml:space="preserve">период </t>
  </si>
  <si>
    <t>начала года</t>
  </si>
  <si>
    <t>прошлого года</t>
  </si>
  <si>
    <t>а</t>
  </si>
  <si>
    <t>б</t>
  </si>
  <si>
    <t>I.НАТУРАЛЬНЫЕ ПОКАЗАТЕЛИ</t>
  </si>
  <si>
    <t>(тыс.Гкал)</t>
  </si>
  <si>
    <t>Выработано тепловой энергии</t>
  </si>
  <si>
    <t>Расход тепловой энергии на СН</t>
  </si>
  <si>
    <t>Получено тепловой энергии со стороны</t>
  </si>
  <si>
    <t>Потери тепловой энергии</t>
  </si>
  <si>
    <t>Отпущено тепловой энергии всем потребителям</t>
  </si>
  <si>
    <t xml:space="preserve">  в т.ч. населению</t>
  </si>
  <si>
    <t>II.ПОЛНАЯ СЕБЕСТОИМОСТЬ</t>
  </si>
  <si>
    <t>ОТПУЩЕННОЙ ТЕПЛОВОЙ ЭНЕРГИИ</t>
  </si>
  <si>
    <t>(тыс.руб.)</t>
  </si>
  <si>
    <t>Расходы на производство тепловой энергии</t>
  </si>
  <si>
    <t>в т.ч. Материалы</t>
  </si>
  <si>
    <t xml:space="preserve">         Топливо</t>
  </si>
  <si>
    <t xml:space="preserve">         Электроэнергия</t>
  </si>
  <si>
    <t xml:space="preserve">         Вода</t>
  </si>
  <si>
    <t xml:space="preserve">         Амортизация</t>
  </si>
  <si>
    <t xml:space="preserve">         Ремонт и техническое обслуживание </t>
  </si>
  <si>
    <t xml:space="preserve">           или резерв расходов на оплату всех</t>
  </si>
  <si>
    <t xml:space="preserve">           видов ремонта</t>
  </si>
  <si>
    <t xml:space="preserve">           в т.ч. капитальный ремонт или резерв </t>
  </si>
  <si>
    <t xml:space="preserve">           расхода на оплату кап.ремонта</t>
  </si>
  <si>
    <t xml:space="preserve">        Затраты на оплату труда</t>
  </si>
  <si>
    <t xml:space="preserve">        Отчисления на социальные нужды</t>
  </si>
  <si>
    <t xml:space="preserve">        Цеховые расходы</t>
  </si>
  <si>
    <t xml:space="preserve">Оплата тепловой энергии, полученной со </t>
  </si>
  <si>
    <t>стороны</t>
  </si>
  <si>
    <t xml:space="preserve">Расходы по распределению тепловой </t>
  </si>
  <si>
    <t>энергии</t>
  </si>
  <si>
    <t xml:space="preserve">        Проведение аварийно-востановительных</t>
  </si>
  <si>
    <t xml:space="preserve">          работ</t>
  </si>
  <si>
    <t xml:space="preserve">       Содержание и обслуживание внутри-</t>
  </si>
  <si>
    <t xml:space="preserve">          домовых сетей</t>
  </si>
  <si>
    <t xml:space="preserve">       Ремонтный фонд</t>
  </si>
  <si>
    <t xml:space="preserve">       Прочие прямые расходы - всего</t>
  </si>
  <si>
    <t xml:space="preserve">          в т.ч. оплата работ "Центра ЖРиС"</t>
  </si>
  <si>
    <t xml:space="preserve">          отчисления на страхование имущества</t>
  </si>
  <si>
    <t xml:space="preserve">       Общеэксплуатационные расходы</t>
  </si>
  <si>
    <t>ИТОГО расходов по эксплуатации</t>
  </si>
  <si>
    <t>(ст.400+ ст.500+ ст.600 + с.700 + ст.800 +</t>
  </si>
  <si>
    <t xml:space="preserve"> ст.900 + ст.1000 + ст.1100)</t>
  </si>
  <si>
    <t xml:space="preserve">       Внеэксплуатационные расходы (1% энергосбережения)</t>
  </si>
  <si>
    <t>ВСЕГО расходов по полной себестоимости</t>
  </si>
  <si>
    <t xml:space="preserve">      (ст.1200 + ст.1300)</t>
  </si>
  <si>
    <t>Себестоимость 1 Гкал отпущенной тепловой</t>
  </si>
  <si>
    <t>III.ВСЕГО ДОХОДОВ (тыс.руб)</t>
  </si>
  <si>
    <t>в т.ч. от населения</t>
  </si>
  <si>
    <t xml:space="preserve">  Справочно: ЭОТ</t>
  </si>
  <si>
    <t xml:space="preserve">                     тариф для населения</t>
  </si>
  <si>
    <t xml:space="preserve">         Руководитель __________________________________В.В. Мищенко</t>
  </si>
  <si>
    <t xml:space="preserve">         Главный бухгалтер ______________________________</t>
  </si>
  <si>
    <t>Л.А.Трифонова</t>
  </si>
  <si>
    <t>исп.И.Н.Новикова</t>
  </si>
  <si>
    <r>
      <t xml:space="preserve">Отрасль (вид деятельности)        </t>
    </r>
    <r>
      <rPr>
        <b/>
        <u val="single"/>
        <sz val="12"/>
        <rFont val="Arial Cyr"/>
        <family val="0"/>
      </rPr>
      <t xml:space="preserve">  Производство и реализация тепловой          </t>
    </r>
  </si>
  <si>
    <t xml:space="preserve"> энергии г.Ухта, ул. Совхозня, Дежнева, Озерная, Чернова, Моторная, п. Герд-Ель _ </t>
  </si>
  <si>
    <t xml:space="preserve">         Руководитель __________________________________В.В.Мищенко</t>
  </si>
  <si>
    <r>
      <t xml:space="preserve">Отрасль (вид деятельности)          </t>
    </r>
    <r>
      <rPr>
        <b/>
        <u val="single"/>
        <sz val="12"/>
        <rFont val="Arial Cyr"/>
        <family val="2"/>
      </rPr>
      <t xml:space="preserve">Производство и реализация тепловой            </t>
    </r>
  </si>
  <si>
    <t xml:space="preserve">        энергии г.Ухта, ул. Подгорная, Кольцевая, ст. Ветлосян                    </t>
  </si>
  <si>
    <r>
      <t xml:space="preserve">Отрасль (вид деятельности)          </t>
    </r>
    <r>
      <rPr>
        <b/>
        <u val="single"/>
        <sz val="12"/>
        <rFont val="Arial Cyr"/>
        <family val="2"/>
      </rPr>
      <t>Производство и реализация тепловой</t>
    </r>
    <r>
      <rPr>
        <b/>
        <sz val="12"/>
        <rFont val="Arial Cyr"/>
        <family val="2"/>
      </rPr>
      <t xml:space="preserve">_______ </t>
    </r>
  </si>
  <si>
    <t xml:space="preserve">                 энергии п. Нижний-Доманик, Ярега                </t>
  </si>
  <si>
    <r>
      <t xml:space="preserve">Отрасль (вид деятельности)         </t>
    </r>
    <r>
      <rPr>
        <b/>
        <u val="single"/>
        <sz val="12"/>
        <rFont val="Arial Cyr"/>
        <family val="0"/>
      </rPr>
      <t xml:space="preserve"> Передача  тепловой              </t>
    </r>
  </si>
  <si>
    <t xml:space="preserve">              энергии                                              </t>
  </si>
  <si>
    <t>По отчету за</t>
  </si>
  <si>
    <t>соответствующий</t>
  </si>
  <si>
    <t>период прошлого</t>
  </si>
  <si>
    <t>года</t>
  </si>
  <si>
    <t>Приложение 6</t>
  </si>
  <si>
    <t>Утверждена Минтопэнерго РФ</t>
  </si>
  <si>
    <t xml:space="preserve">для квартальной и годовой отчетности </t>
  </si>
  <si>
    <t xml:space="preserve">Отчетная калькуляция </t>
  </si>
  <si>
    <t xml:space="preserve">прочей деятельности </t>
  </si>
  <si>
    <t>Форма № 6-П</t>
  </si>
  <si>
    <t>Коды</t>
  </si>
  <si>
    <t>по ОКУД</t>
  </si>
  <si>
    <r>
      <t>Организация ____</t>
    </r>
    <r>
      <rPr>
        <u val="single"/>
        <sz val="12"/>
        <rFont val="Arial Cyr"/>
        <family val="2"/>
      </rPr>
      <t>МУП</t>
    </r>
    <r>
      <rPr>
        <sz val="12"/>
        <rFont val="Arial Cyr"/>
        <family val="2"/>
      </rPr>
      <t>_</t>
    </r>
    <r>
      <rPr>
        <u val="single"/>
        <sz val="12"/>
        <rFont val="Arial Cyr"/>
        <family val="2"/>
      </rPr>
      <t>"Ухтаэнерго"</t>
    </r>
    <r>
      <rPr>
        <sz val="12"/>
        <rFont val="Arial Cyr"/>
        <family val="2"/>
      </rPr>
      <t xml:space="preserve">__________________________________ </t>
    </r>
  </si>
  <si>
    <t xml:space="preserve">Отрасль (вид деятельности)           </t>
  </si>
  <si>
    <t>Жилищно-коммунальное хозяйство</t>
  </si>
  <si>
    <t xml:space="preserve">Контрольная сумма </t>
  </si>
  <si>
    <t>ПОЛНАЯ СЕБЕСТОИМОСТЬ</t>
  </si>
  <si>
    <t xml:space="preserve">ПРОЧЕЙ ДЕЯТЕЛЬНОСТИ </t>
  </si>
  <si>
    <t xml:space="preserve">План </t>
  </si>
  <si>
    <t>строки</t>
  </si>
  <si>
    <t>(за год)</t>
  </si>
  <si>
    <t>начала</t>
  </si>
  <si>
    <t>отчетного года</t>
  </si>
  <si>
    <t>с 01.01.2011г.</t>
  </si>
  <si>
    <t xml:space="preserve">Материальные затраты </t>
  </si>
  <si>
    <t xml:space="preserve">Расходы на оплату труда </t>
  </si>
  <si>
    <t>Отчисления на социальные нужды</t>
  </si>
  <si>
    <t>Амортизация основных  фондов</t>
  </si>
  <si>
    <t>Прочие расходы</t>
  </si>
  <si>
    <t xml:space="preserve">      (сумма стр. 010 - 050)</t>
  </si>
  <si>
    <t>ВСЕГО ДОХОДОВ по действующим тарифам</t>
  </si>
  <si>
    <t xml:space="preserve">в т.ч. </t>
  </si>
  <si>
    <t xml:space="preserve">         от населения</t>
  </si>
  <si>
    <t xml:space="preserve">         от других потребителей</t>
  </si>
  <si>
    <t xml:space="preserve">         Руководитель _________________________________</t>
  </si>
  <si>
    <t>В.В. Мищенко</t>
  </si>
  <si>
    <t xml:space="preserve">         Главный бухгалтер ____________________________</t>
  </si>
  <si>
    <t xml:space="preserve">осблуживание тепловых узлов </t>
  </si>
  <si>
    <t>план на 2012 год</t>
  </si>
  <si>
    <t>Расчет затрат на теплову энергию  по угольным котельным МУП "Ухтаэнерго" (село Кедвавом, поселка сельского типа Тобысь, поселка городского типа Ярега (ул. Привокзальная, ул. Октябрьская, д.65,66)</t>
  </si>
  <si>
    <t>производство и реализация тепловой энергии</t>
  </si>
  <si>
    <t>Расчет затрат на теплову энергию  по газовым котельным МУП "Ухтаэнерго" (ул. Совхозная, Дежнева, Озерная, Чернова, Моторная, пст Герд-Ель)</t>
  </si>
  <si>
    <t>Расчет затрат на теплову энергию  по газовой котельной МУП "Ухтаэнерго" (ул. Подгорна, ул. Кольцевая, ст. Ветлосян)</t>
  </si>
  <si>
    <t>Расчет затрат на теплову энергию  по газовой котельной МУП "Ухтаэнерго" (пгт Водный)</t>
  </si>
  <si>
    <t>Расчет затрат на теплову энергию  МУП "Ухтаэнерго" (пст Нижний Доманик, пгт Ярега (ул. Белгородская, Первомайская, ул. Советская, шахтинская, Октябрьская, д . 1,2,3,4,5,15,17,19,21,23,25,27,29)</t>
  </si>
  <si>
    <t>Расчет затрат на услуги по пердаче тепловой энергии МУП "Ухтаэнерго"</t>
  </si>
  <si>
    <t>передача тепловой энергии</t>
  </si>
  <si>
    <t xml:space="preserve">Котельная п.Югэр-5,17;                                                Котельная п.Дежнево-1,17;                                                       Котельная п.Герд-Ель-1,87;                                                        Котельная п.Кедва-0,97;                                                      Котельная ст.Тобысь-0,93;                                                 Котельная ст.Ярега-0,45;                                                        Котельная п.Озерный-11,5;                                                     Котельная п.Подгорный-6,91.                                                                                                                                                                             </t>
  </si>
  <si>
    <t>2 квартал 2011 года</t>
  </si>
  <si>
    <t>1 квартал 2011 года</t>
  </si>
  <si>
    <t>3 квартал 2011 года</t>
  </si>
  <si>
    <t xml:space="preserve">Котельная п.Югэр-5,17;                                                Котельная п.Дежнево-1,17;                                                       Котельная п.Герд-Ель-1,87;                                                        Котельная п.Кедва-0,97;                                                      Котельная ст.Тобысь-0,93;                                                 Котельная ст.Ярега-0,45;                                                        Котельная п.Озерный-11,5;                                                     Котельная п.Подгорный-6,91.                                                                                                                                                                            </t>
  </si>
  <si>
    <t>4 квартал 2011 года</t>
  </si>
  <si>
    <t>факт 2011 год</t>
  </si>
  <si>
    <t>план 2012 года</t>
  </si>
  <si>
    <t>1. Информация о тарифах и надбавках к тарифам в сфере теплоснабжения по МУП "Ухтаэнерго" МОГО "Ухта"</t>
  </si>
  <si>
    <r>
      <t>Форма 1.1. Информация о тарифе на тепловую энергию и надбавках к  тарифу на тепловую энергию по МУП "Ухтаэнерго" МОГО "Ухта"</t>
    </r>
    <r>
      <rPr>
        <b/>
        <sz val="12"/>
        <color indexed="8"/>
        <rFont val="Calibri"/>
        <family val="2"/>
      </rPr>
      <t xml:space="preserve"> </t>
    </r>
  </si>
  <si>
    <t>Форма 1.1. Информация о тарифе на тепловую энергию и надбавках к  тарифу на тепловую энергию по МУП "Ухтаэнерго" МОГО "Ухта"</t>
  </si>
  <si>
    <t>Форма 1.2. Информация о тарифе на услуги по передаче тепловой энергии и надбавке к тарифу на услуги по передаче тепловой энергии по МУП "Ухтаэнерго" МОГО "Ухта"</t>
  </si>
  <si>
    <t>Форма 1.3. Информация о тарифах на подключение к системе теплоснабжения по МУП "Ухтаэнерго" МОГО "Ухта"</t>
  </si>
  <si>
    <t xml:space="preserve">2. Информация об  основных показателях финансово-хозяйственной деятельности организации по МУП "Ухтаэнерго" МОГО "Ухта" </t>
  </si>
  <si>
    <t>2. Информация о расходах на топливо по МУП "Ухтаэнерго" МОГО "Ухта"</t>
  </si>
  <si>
    <t>5. 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теплоснабжения по МУП "Ухтаэнерго" МОГО "Ухта"</t>
  </si>
  <si>
    <t>6. Условия публичных договоров поставок тепловой энергии, оказания услуг в сфере теплоснабжения, в том числе договоров на подключение к системе теплоснабжения (ссылка на источник публикации) по МУП "Ухтаэнерго" МОГО "Ухта"</t>
  </si>
  <si>
    <t>7. Информация о порядке выполнения технологических, технических и других мероприятий, связанных с подключением к системе теплоснабжения по МУП "Ухтаэнерго" МОГО "Ухта"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</si>
</sst>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_-* #,##0_р_._-;\-* #,##0_р_._-;_-* &quot;-&quot;??_р_._-;_-@_-"/>
    <numFmt numFmtId="171" formatCode="_-* #,##0.00000_р_._-;\-* #,##0.00000_р_._-;_-* &quot;-&quot;??_р_._-;_-@_-"/>
    <numFmt numFmtId="172" formatCode="_-* #,##0.0000_р_._-;\-* #,##0.0000_р_._-;_-* &quot;-&quot;??_р_._-;_-@_-"/>
    <numFmt numFmtId="173" formatCode="0.000000"/>
    <numFmt numFmtId="174" formatCode="0.00000"/>
    <numFmt numFmtId="175" formatCode="0.0000"/>
  </numFmts>
  <fonts count="67">
    <font>
      <sz val="11"/>
      <color theme="1"/>
      <name val="Calibri"/>
      <family val="2"/>
    </font>
    <font>
      <sz val="11"/>
      <color indexed="8"/>
      <name val="Calibri"/>
      <family val="2"/>
    </font>
    <font>
      <b/>
      <sz val="12"/>
      <color indexed="8"/>
      <name val="Calibri"/>
      <family val="2"/>
    </font>
    <font>
      <sz val="10"/>
      <name val="Arial Cyr"/>
      <family val="0"/>
    </font>
    <font>
      <b/>
      <sz val="11"/>
      <color indexed="8"/>
      <name val="Calibri"/>
      <family val="2"/>
    </font>
    <font>
      <vertAlign val="superscript"/>
      <sz val="11"/>
      <color indexed="8"/>
      <name val="Calibri"/>
      <family val="2"/>
    </font>
    <font>
      <sz val="11"/>
      <name val="Calibri"/>
      <family val="2"/>
    </font>
    <font>
      <b/>
      <i/>
      <sz val="11"/>
      <color indexed="8"/>
      <name val="Calibri"/>
      <family val="2"/>
    </font>
    <font>
      <b/>
      <sz val="11"/>
      <name val="Calibri"/>
      <family val="2"/>
    </font>
    <font>
      <sz val="12"/>
      <color indexed="8"/>
      <name val="Calibri"/>
      <family val="2"/>
    </font>
    <font>
      <b/>
      <sz val="10"/>
      <name val="Arial Cyr"/>
      <family val="0"/>
    </font>
    <font>
      <b/>
      <sz val="12"/>
      <name val="Arial Cyr"/>
      <family val="2"/>
    </font>
    <font>
      <b/>
      <sz val="11"/>
      <name val="Arial Cyr"/>
      <family val="2"/>
    </font>
    <font>
      <b/>
      <u val="single"/>
      <sz val="12"/>
      <name val="Arial Cyr"/>
      <family val="2"/>
    </font>
    <font>
      <b/>
      <sz val="14"/>
      <name val="Arial Cyr"/>
      <family val="2"/>
    </font>
    <font>
      <b/>
      <sz val="8"/>
      <name val="Arial Cyr"/>
      <family val="2"/>
    </font>
    <font>
      <b/>
      <i/>
      <sz val="10"/>
      <name val="Arial Cyr"/>
      <family val="2"/>
    </font>
    <font>
      <b/>
      <sz val="10"/>
      <name val="Arial Narrow"/>
      <family val="2"/>
    </font>
    <font>
      <sz val="12"/>
      <name val="Arial Cyr"/>
      <family val="2"/>
    </font>
    <font>
      <sz val="11"/>
      <name val="Arial Cyr"/>
      <family val="2"/>
    </font>
    <font>
      <sz val="8"/>
      <name val="Arial Cyr"/>
      <family val="2"/>
    </font>
    <font>
      <sz val="14"/>
      <name val="Arial Cyr"/>
      <family val="2"/>
    </font>
    <font>
      <u val="single"/>
      <sz val="12"/>
      <name val="Arial Cyr"/>
      <family val="2"/>
    </font>
    <font>
      <sz val="9"/>
      <name val="Arial Cyr"/>
      <family val="2"/>
    </font>
    <font>
      <sz val="9"/>
      <color indexed="18"/>
      <name val="Arial Cyr"/>
      <family val="2"/>
    </font>
    <font>
      <i/>
      <sz val="9"/>
      <color indexed="18"/>
      <name val="Arial Cyr"/>
      <family val="2"/>
    </font>
    <font>
      <sz val="6"/>
      <name val="Arial Cyr"/>
      <family val="2"/>
    </font>
    <font>
      <sz val="10"/>
      <color indexed="18"/>
      <name val="Arial Cyr"/>
      <family val="2"/>
    </font>
    <font>
      <sz val="10"/>
      <color indexed="10"/>
      <name val="Arial Cyr"/>
      <family val="2"/>
    </font>
    <font>
      <b/>
      <i/>
      <sz val="10"/>
      <color indexed="14"/>
      <name val="Arial Cyr"/>
      <family val="2"/>
    </font>
    <font>
      <b/>
      <i/>
      <sz val="10"/>
      <color indexed="12"/>
      <name val="Arial Cyr"/>
      <family val="2"/>
    </font>
    <font>
      <sz val="10"/>
      <color indexed="55"/>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1"/>
      <color indexed="2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51"/>
        <bgColor indexed="64"/>
      </patternFill>
    </fill>
    <fill>
      <patternFill patternType="solid">
        <fgColor indexed="11"/>
        <bgColor indexed="64"/>
      </patternFill>
    </fill>
    <fill>
      <patternFill patternType="solid">
        <fgColor indexed="31"/>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style="thick"/>
      <right style="thick"/>
      <top style="thick"/>
      <bottom style="thick"/>
    </border>
    <border>
      <left style="thin"/>
      <right style="thin"/>
      <top style="thin"/>
      <bottom style="thin"/>
    </border>
    <border>
      <left style="medium"/>
      <right style="medium"/>
      <top style="medium"/>
      <bottom style="medium"/>
    </border>
    <border>
      <left style="thin"/>
      <right style="thin"/>
      <top style="thin"/>
      <bottom/>
    </border>
    <border>
      <left style="medium"/>
      <right style="thin"/>
      <top style="medium"/>
      <bottom style="medium"/>
    </border>
    <border>
      <left style="thin"/>
      <right style="thin"/>
      <top/>
      <bottom style="thin"/>
    </border>
    <border>
      <left style="thin"/>
      <right style="thin"/>
      <top style="medium"/>
      <bottom style="medium"/>
    </border>
    <border>
      <left style="thin"/>
      <right style="medium"/>
      <top style="medium"/>
      <bottom style="medium"/>
    </border>
    <border>
      <left style="thick"/>
      <right/>
      <top style="thick"/>
      <bottom style="thin"/>
    </border>
    <border>
      <left style="thick"/>
      <right/>
      <top style="thin"/>
      <bottom style="thin"/>
    </border>
    <border>
      <left style="thick"/>
      <right/>
      <top style="thin"/>
      <bottom style="thick"/>
    </border>
    <border>
      <left style="thick"/>
      <right/>
      <top style="thick"/>
      <bottom/>
    </border>
    <border>
      <left style="thick"/>
      <right/>
      <top style="thick"/>
      <bottom style="thick"/>
    </border>
    <border>
      <left style="medium"/>
      <right style="thin"/>
      <top style="medium"/>
      <bottom style="thin"/>
    </border>
    <border>
      <left style="medium"/>
      <right style="thin"/>
      <top style="thin"/>
      <bottom style="thin"/>
    </border>
    <border>
      <left style="medium"/>
      <right style="thin"/>
      <top style="thick"/>
      <bottom style="thin"/>
    </border>
    <border>
      <left style="thin"/>
      <right style="medium"/>
      <top style="thick"/>
      <bottom style="thin"/>
    </border>
    <border>
      <left style="thin"/>
      <right style="medium"/>
      <top style="thin"/>
      <bottom style="thin"/>
    </border>
    <border>
      <left style="medium"/>
      <right style="thin"/>
      <top style="thin"/>
      <bottom style="thick"/>
    </border>
    <border>
      <left style="thin"/>
      <right style="medium"/>
      <top style="thin"/>
      <bottom style="thick"/>
    </border>
    <border>
      <left style="medium"/>
      <right style="thick"/>
      <top style="thick"/>
      <bottom style="thick"/>
    </border>
    <border>
      <left style="thick"/>
      <right style="medium"/>
      <top style="thick"/>
      <bottom style="thick"/>
    </border>
    <border>
      <left style="medium"/>
      <right style="thick"/>
      <top style="thick"/>
      <bottom style="medium"/>
    </border>
    <border>
      <left style="thin"/>
      <right style="medium"/>
      <top style="medium"/>
      <bottom style="thin"/>
    </border>
    <border>
      <left style="thin"/>
      <right style="medium"/>
      <top style="thin"/>
      <bottom/>
    </border>
    <border>
      <left style="medium"/>
      <right style="thin"/>
      <top style="thin"/>
      <bottom>
        <color indexed="63"/>
      </bottom>
    </border>
    <border>
      <left style="thick"/>
      <right style="medium"/>
      <top style="thick"/>
      <bottom style="medium"/>
    </border>
    <border>
      <left style="thick"/>
      <right style="thick"/>
      <top style="thin"/>
      <bottom style="thin"/>
    </border>
    <border>
      <left style="thick"/>
      <right style="thick"/>
      <top style="thin"/>
      <bottom style="medium"/>
    </border>
    <border>
      <left style="thin"/>
      <right/>
      <top style="thin"/>
      <bottom/>
    </border>
    <border>
      <left style="thin"/>
      <right/>
      <top/>
      <bottom/>
    </border>
    <border>
      <left style="thin"/>
      <right style="thin"/>
      <top/>
      <bottom/>
    </border>
    <border>
      <left style="thin"/>
      <right/>
      <top/>
      <bottom style="thin"/>
    </border>
    <border>
      <left/>
      <right/>
      <top/>
      <bottom style="thin"/>
    </border>
    <border>
      <left style="thin"/>
      <right/>
      <top style="thin"/>
      <bottom style="thin"/>
    </border>
    <border>
      <left/>
      <right style="thin"/>
      <top style="thin"/>
      <bottom/>
    </border>
    <border>
      <left/>
      <right style="thin"/>
      <top/>
      <bottom/>
    </border>
    <border>
      <left/>
      <right/>
      <top style="thin"/>
      <bottom style="thin"/>
    </border>
    <border>
      <left style="thick"/>
      <right style="thick"/>
      <top style="thick"/>
      <bottom style="thin"/>
    </border>
    <border>
      <left style="thick"/>
      <right style="thick"/>
      <top style="thin"/>
      <bottom style="thick"/>
    </border>
    <border>
      <left style="thick"/>
      <right style="thick"/>
      <top style="thick"/>
      <bottom/>
    </border>
    <border>
      <left/>
      <right style="thin"/>
      <top style="thin"/>
      <bottom style="thin"/>
    </border>
    <border>
      <left style="thick"/>
      <right style="thin"/>
      <top style="thick"/>
      <bottom style="thin"/>
    </border>
    <border>
      <left style="thin"/>
      <right style="thin"/>
      <top style="thick"/>
      <bottom style="thin"/>
    </border>
    <border>
      <left style="thick"/>
      <right style="thin"/>
      <top style="thin"/>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style="thin"/>
    </border>
    <border>
      <left style="thin"/>
      <right style="thick"/>
      <top style="thin"/>
      <bottom style="thin"/>
    </border>
    <border>
      <left style="thick"/>
      <right style="thick"/>
      <top/>
      <bottom style="thick"/>
    </border>
    <border>
      <left style="thin"/>
      <right style="thick"/>
      <top style="thick"/>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color indexed="63"/>
      </right>
      <top style="thick"/>
      <bottom style="thin"/>
    </border>
    <border>
      <left>
        <color indexed="63"/>
      </left>
      <right style="thick"/>
      <top style="thick"/>
      <bottom style="thin"/>
    </border>
    <border>
      <left style="medium"/>
      <right style="medium"/>
      <top style="medium"/>
      <bottom/>
    </border>
    <border>
      <left style="medium"/>
      <right style="medium"/>
      <top/>
      <bottom style="medium"/>
    </border>
    <border>
      <left style="medium"/>
      <right>
        <color indexed="63"/>
      </right>
      <top style="thick"/>
      <bottom>
        <color indexed="63"/>
      </bottom>
    </border>
    <border>
      <left style="medium"/>
      <right>
        <color indexed="63"/>
      </right>
      <top>
        <color indexed="63"/>
      </top>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3" fillId="0" borderId="0">
      <alignment/>
      <protection/>
    </xf>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6" fillId="32" borderId="0" applyNumberFormat="0" applyBorder="0" applyAlignment="0" applyProtection="0"/>
  </cellStyleXfs>
  <cellXfs count="407">
    <xf numFmtId="0" fontId="0" fillId="0" borderId="0" xfId="0" applyFont="1" applyAlignment="1">
      <alignment/>
    </xf>
    <xf numFmtId="0" fontId="4" fillId="0" borderId="0" xfId="0" applyFont="1" applyAlignment="1">
      <alignment/>
    </xf>
    <xf numFmtId="0" fontId="4" fillId="0" borderId="0" xfId="0" applyFont="1" applyBorder="1" applyAlignment="1">
      <alignment/>
    </xf>
    <xf numFmtId="0" fontId="0" fillId="0" borderId="10" xfId="0" applyBorder="1" applyAlignment="1">
      <alignment/>
    </xf>
    <xf numFmtId="0" fontId="0" fillId="33" borderId="11" xfId="0" applyFill="1" applyBorder="1" applyAlignment="1">
      <alignment horizontal="center" wrapText="1"/>
    </xf>
    <xf numFmtId="0" fontId="0" fillId="33" borderId="11" xfId="0" applyFill="1" applyBorder="1" applyAlignment="1">
      <alignment horizontal="center" vertical="top" wrapText="1"/>
    </xf>
    <xf numFmtId="0" fontId="4" fillId="34" borderId="12" xfId="0" applyFont="1" applyFill="1" applyBorder="1" applyAlignment="1">
      <alignment/>
    </xf>
    <xf numFmtId="0" fontId="4" fillId="35" borderId="11" xfId="0" applyFont="1" applyFill="1" applyBorder="1" applyAlignment="1">
      <alignment horizontal="center" vertical="top"/>
    </xf>
    <xf numFmtId="0" fontId="4" fillId="35" borderId="11" xfId="0" applyFont="1" applyFill="1" applyBorder="1" applyAlignment="1">
      <alignment horizontal="center" vertical="center"/>
    </xf>
    <xf numFmtId="0" fontId="4" fillId="35" borderId="12" xfId="0" applyFont="1" applyFill="1" applyBorder="1" applyAlignment="1">
      <alignment horizontal="center"/>
    </xf>
    <xf numFmtId="0" fontId="0" fillId="36" borderId="12" xfId="0" applyFill="1" applyBorder="1" applyAlignment="1">
      <alignment vertical="center" wrapText="1"/>
    </xf>
    <xf numFmtId="0" fontId="0" fillId="33" borderId="12" xfId="0" applyFill="1" applyBorder="1" applyAlignment="1">
      <alignment/>
    </xf>
    <xf numFmtId="0" fontId="0" fillId="36" borderId="12" xfId="0" applyFill="1" applyBorder="1" applyAlignment="1">
      <alignment vertical="center"/>
    </xf>
    <xf numFmtId="0" fontId="0" fillId="36" borderId="12" xfId="0" applyFill="1" applyBorder="1" applyAlignment="1">
      <alignment horizontal="left" vertical="center" wrapText="1"/>
    </xf>
    <xf numFmtId="0" fontId="0" fillId="36" borderId="12" xfId="0" applyFill="1" applyBorder="1" applyAlignment="1">
      <alignment horizontal="left" vertical="center"/>
    </xf>
    <xf numFmtId="0" fontId="0" fillId="36" borderId="12" xfId="0" applyFill="1" applyBorder="1" applyAlignment="1">
      <alignment vertical="top" wrapText="1"/>
    </xf>
    <xf numFmtId="0" fontId="0" fillId="33" borderId="12" xfId="0" applyFill="1" applyBorder="1" applyAlignment="1">
      <alignment horizontal="center" vertical="center"/>
    </xf>
    <xf numFmtId="0" fontId="4" fillId="34" borderId="13" xfId="0" applyFont="1" applyFill="1" applyBorder="1" applyAlignment="1">
      <alignment horizontal="left" vertical="center"/>
    </xf>
    <xf numFmtId="0" fontId="0" fillId="35" borderId="14" xfId="0" applyFill="1" applyBorder="1" applyAlignment="1">
      <alignment horizontal="center" vertical="center"/>
    </xf>
    <xf numFmtId="0" fontId="0" fillId="35" borderId="14" xfId="0" applyFill="1" applyBorder="1" applyAlignment="1">
      <alignment horizontal="center" vertical="center" wrapText="1"/>
    </xf>
    <xf numFmtId="0" fontId="0" fillId="36" borderId="15" xfId="0" applyFill="1" applyBorder="1" applyAlignment="1">
      <alignment/>
    </xf>
    <xf numFmtId="0" fontId="0" fillId="36" borderId="16" xfId="0" applyFill="1" applyBorder="1" applyAlignment="1">
      <alignment/>
    </xf>
    <xf numFmtId="0" fontId="0" fillId="36" borderId="12"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6" xfId="0" applyFill="1" applyBorder="1" applyAlignment="1">
      <alignment/>
    </xf>
    <xf numFmtId="0" fontId="4" fillId="36" borderId="12" xfId="0" applyFont="1" applyFill="1" applyBorder="1" applyAlignment="1">
      <alignment vertical="center" wrapText="1"/>
    </xf>
    <xf numFmtId="0" fontId="4" fillId="36" borderId="12" xfId="0" applyFont="1" applyFill="1" applyBorder="1" applyAlignment="1">
      <alignment horizontal="left" vertical="center" wrapText="1"/>
    </xf>
    <xf numFmtId="0" fontId="0" fillId="36" borderId="11" xfId="0" applyFill="1" applyBorder="1" applyAlignment="1">
      <alignment horizontal="left" vertical="center" wrapText="1"/>
    </xf>
    <xf numFmtId="0" fontId="0" fillId="37" borderId="11" xfId="0" applyFill="1" applyBorder="1" applyAlignment="1">
      <alignment horizontal="center" vertical="center" wrapText="1"/>
    </xf>
    <xf numFmtId="0" fontId="0" fillId="36" borderId="11" xfId="0" applyFill="1" applyBorder="1" applyAlignment="1">
      <alignment horizontal="left"/>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0" fillId="36" borderId="19" xfId="0" applyFill="1" applyBorder="1" applyAlignment="1">
      <alignment vertical="top" wrapText="1"/>
    </xf>
    <xf numFmtId="0" fontId="0" fillId="36" borderId="20" xfId="0" applyFill="1" applyBorder="1" applyAlignment="1">
      <alignment horizontal="left" vertical="top" wrapText="1" indent="2"/>
    </xf>
    <xf numFmtId="0" fontId="0" fillId="36" borderId="20" xfId="0" applyFill="1" applyBorder="1" applyAlignment="1">
      <alignment horizontal="left" vertical="top" wrapText="1" indent="6"/>
    </xf>
    <xf numFmtId="0" fontId="0" fillId="36" borderId="20" xfId="0" applyFill="1" applyBorder="1" applyAlignment="1">
      <alignment horizontal="left" vertical="top" wrapText="1" indent="7"/>
    </xf>
    <xf numFmtId="0" fontId="0" fillId="36" borderId="21" xfId="0" applyFill="1" applyBorder="1" applyAlignment="1">
      <alignment horizontal="left" vertical="top" wrapText="1" indent="2"/>
    </xf>
    <xf numFmtId="0" fontId="0" fillId="36" borderId="22" xfId="0" applyFill="1" applyBorder="1" applyAlignment="1">
      <alignment vertical="top" wrapText="1"/>
    </xf>
    <xf numFmtId="0" fontId="0" fillId="36" borderId="23" xfId="0" applyFill="1" applyBorder="1" applyAlignment="1">
      <alignment vertical="top" wrapText="1"/>
    </xf>
    <xf numFmtId="0" fontId="6" fillId="0" borderId="0" xfId="0" applyFont="1" applyAlignment="1">
      <alignment/>
    </xf>
    <xf numFmtId="0" fontId="6" fillId="36" borderId="20" xfId="0" applyFont="1" applyFill="1" applyBorder="1" applyAlignment="1">
      <alignment horizontal="left" vertical="top" wrapText="1" indent="6"/>
    </xf>
    <xf numFmtId="0" fontId="7" fillId="0" borderId="0" xfId="0" applyFont="1" applyAlignment="1">
      <alignment/>
    </xf>
    <xf numFmtId="0" fontId="0" fillId="0" borderId="0" xfId="0" applyFont="1" applyAlignment="1">
      <alignment/>
    </xf>
    <xf numFmtId="49" fontId="8" fillId="38" borderId="12" xfId="53" applyNumberFormat="1" applyFont="1" applyFill="1" applyBorder="1" applyAlignment="1" applyProtection="1">
      <alignment vertical="center" wrapText="1"/>
      <protection/>
    </xf>
    <xf numFmtId="49" fontId="8" fillId="39" borderId="12" xfId="53" applyNumberFormat="1" applyFont="1" applyFill="1" applyBorder="1" applyAlignment="1" applyProtection="1">
      <alignment vertical="center" wrapText="1"/>
      <protection/>
    </xf>
    <xf numFmtId="49" fontId="8" fillId="39" borderId="12" xfId="53" applyNumberFormat="1" applyFont="1" applyFill="1" applyBorder="1" applyAlignment="1" applyProtection="1">
      <alignment horizontal="left" vertical="center" wrapText="1" indent="1"/>
      <protection/>
    </xf>
    <xf numFmtId="0" fontId="4" fillId="34" borderId="13" xfId="0" applyFont="1" applyFill="1" applyBorder="1" applyAlignment="1">
      <alignment horizontal="left" vertical="center" wrapText="1"/>
    </xf>
    <xf numFmtId="0" fontId="0" fillId="36" borderId="11" xfId="0" applyFill="1" applyBorder="1" applyAlignment="1">
      <alignment horizontal="left" vertical="center" wrapText="1"/>
    </xf>
    <xf numFmtId="0" fontId="0" fillId="37" borderId="11" xfId="0" applyFill="1" applyBorder="1" applyAlignment="1">
      <alignment horizontal="center" vertical="center" wrapText="1"/>
    </xf>
    <xf numFmtId="0" fontId="0" fillId="37" borderId="11" xfId="0" applyFill="1" applyBorder="1" applyAlignment="1">
      <alignment horizontal="center" vertical="center" wrapText="1"/>
    </xf>
    <xf numFmtId="0" fontId="0" fillId="36" borderId="11" xfId="0" applyFill="1" applyBorder="1" applyAlignment="1">
      <alignment horizontal="left" vertical="center" wrapText="1"/>
    </xf>
    <xf numFmtId="0" fontId="0" fillId="34" borderId="12" xfId="0" applyFill="1" applyBorder="1" applyAlignment="1">
      <alignment horizontal="center"/>
    </xf>
    <xf numFmtId="0" fontId="0" fillId="0" borderId="0" xfId="0" applyBorder="1" applyAlignment="1">
      <alignment horizontal="center"/>
    </xf>
    <xf numFmtId="0" fontId="0" fillId="0" borderId="0" xfId="0" applyFill="1" applyAlignment="1">
      <alignment/>
    </xf>
    <xf numFmtId="0" fontId="0" fillId="0" borderId="0" xfId="0" applyFill="1" applyAlignment="1">
      <alignment vertical="top" wrapText="1"/>
    </xf>
    <xf numFmtId="0" fontId="4" fillId="0" borderId="0" xfId="0" applyFont="1" applyFill="1" applyBorder="1" applyAlignment="1">
      <alignment vertical="center" wrapText="1"/>
    </xf>
    <xf numFmtId="0" fontId="0" fillId="0" borderId="0" xfId="0" applyFill="1" applyBorder="1" applyAlignment="1">
      <alignment/>
    </xf>
    <xf numFmtId="0" fontId="0" fillId="0" borderId="0" xfId="0" applyFill="1" applyBorder="1" applyAlignment="1">
      <alignment/>
    </xf>
    <xf numFmtId="0" fontId="4" fillId="0" borderId="0" xfId="0" applyFont="1" applyFill="1" applyBorder="1" applyAlignment="1">
      <alignment/>
    </xf>
    <xf numFmtId="0" fontId="0" fillId="0" borderId="0" xfId="0" applyFill="1" applyBorder="1" applyAlignment="1">
      <alignment vertical="top" wrapText="1"/>
    </xf>
    <xf numFmtId="0" fontId="4" fillId="34" borderId="24" xfId="0" applyFont="1" applyFill="1" applyBorder="1" applyAlignment="1">
      <alignment vertical="top"/>
    </xf>
    <xf numFmtId="0" fontId="4" fillId="34" borderId="25" xfId="0" applyFont="1" applyFill="1" applyBorder="1" applyAlignment="1">
      <alignment vertical="top"/>
    </xf>
    <xf numFmtId="0" fontId="4" fillId="40" borderId="26" xfId="0" applyFont="1" applyFill="1" applyBorder="1" applyAlignment="1">
      <alignment vertical="top" wrapText="1"/>
    </xf>
    <xf numFmtId="0" fontId="0" fillId="40" borderId="27" xfId="0" applyFill="1" applyBorder="1" applyAlignment="1">
      <alignment/>
    </xf>
    <xf numFmtId="0" fontId="4" fillId="40" borderId="25" xfId="0" applyFont="1" applyFill="1" applyBorder="1" applyAlignment="1">
      <alignment horizontal="left" vertical="top" wrapText="1"/>
    </xf>
    <xf numFmtId="0" fontId="0" fillId="40" borderId="28" xfId="0" applyFill="1" applyBorder="1" applyAlignment="1">
      <alignment/>
    </xf>
    <xf numFmtId="0" fontId="4" fillId="40" borderId="25" xfId="0" applyFont="1" applyFill="1" applyBorder="1" applyAlignment="1">
      <alignment vertical="top" wrapText="1"/>
    </xf>
    <xf numFmtId="0" fontId="4" fillId="40" borderId="29" xfId="0" applyFont="1" applyFill="1" applyBorder="1" applyAlignment="1">
      <alignment vertical="top"/>
    </xf>
    <xf numFmtId="0" fontId="0" fillId="40" borderId="30" xfId="0" applyFill="1" applyBorder="1" applyAlignment="1">
      <alignment/>
    </xf>
    <xf numFmtId="0" fontId="4" fillId="35" borderId="31" xfId="0" applyFont="1" applyFill="1" applyBorder="1" applyAlignment="1">
      <alignment horizontal="center"/>
    </xf>
    <xf numFmtId="0" fontId="4" fillId="35" borderId="32" xfId="0" applyFont="1" applyFill="1" applyBorder="1" applyAlignment="1">
      <alignment horizontal="center"/>
    </xf>
    <xf numFmtId="0" fontId="0" fillId="36" borderId="33" xfId="0" applyFill="1" applyBorder="1" applyAlignment="1">
      <alignment vertical="center" wrapText="1"/>
    </xf>
    <xf numFmtId="0" fontId="0" fillId="34" borderId="34" xfId="0" applyFill="1" applyBorder="1" applyAlignment="1">
      <alignment horizontal="center"/>
    </xf>
    <xf numFmtId="0" fontId="0" fillId="34" borderId="28" xfId="0" applyFill="1" applyBorder="1" applyAlignment="1">
      <alignment horizontal="center"/>
    </xf>
    <xf numFmtId="0" fontId="0" fillId="34" borderId="35" xfId="0" applyFill="1" applyBorder="1" applyAlignment="1">
      <alignment horizontal="center"/>
    </xf>
    <xf numFmtId="0" fontId="4" fillId="34" borderId="36" xfId="0" applyFont="1" applyFill="1" applyBorder="1" applyAlignment="1">
      <alignment vertical="top"/>
    </xf>
    <xf numFmtId="0" fontId="4" fillId="40" borderId="24" xfId="0" applyFont="1" applyFill="1" applyBorder="1" applyAlignment="1">
      <alignment vertical="top" wrapText="1"/>
    </xf>
    <xf numFmtId="0" fontId="0" fillId="40" borderId="34" xfId="0" applyFill="1" applyBorder="1" applyAlignment="1">
      <alignment/>
    </xf>
    <xf numFmtId="0" fontId="0" fillId="33" borderId="37" xfId="0" applyFill="1" applyBorder="1" applyAlignment="1">
      <alignment horizontal="center"/>
    </xf>
    <xf numFmtId="0" fontId="6" fillId="33" borderId="38" xfId="0" applyFont="1" applyFill="1" applyBorder="1" applyAlignment="1">
      <alignment horizontal="center" vertical="center"/>
    </xf>
    <xf numFmtId="0" fontId="0" fillId="33" borderId="38" xfId="0" applyFont="1" applyFill="1" applyBorder="1" applyAlignment="1">
      <alignment horizontal="center" vertical="center"/>
    </xf>
    <xf numFmtId="0" fontId="6" fillId="33" borderId="39" xfId="0" applyFont="1" applyFill="1" applyBorder="1" applyAlignment="1">
      <alignment horizontal="center" vertical="center"/>
    </xf>
    <xf numFmtId="0" fontId="0" fillId="33" borderId="38" xfId="0" applyFill="1" applyBorder="1" applyAlignment="1">
      <alignment horizontal="center" vertical="center"/>
    </xf>
    <xf numFmtId="0" fontId="0" fillId="33" borderId="12" xfId="0" applyNumberFormat="1" applyFill="1" applyBorder="1" applyAlignment="1">
      <alignment wrapText="1"/>
    </xf>
    <xf numFmtId="0" fontId="0" fillId="0" borderId="0" xfId="0" applyAlignment="1">
      <alignment horizontal="justify" wrapText="1"/>
    </xf>
    <xf numFmtId="0" fontId="0" fillId="0" borderId="0" xfId="0" applyFill="1" applyBorder="1" applyAlignment="1">
      <alignment horizontal="center" vertical="top" wrapText="1"/>
    </xf>
    <xf numFmtId="0" fontId="0" fillId="34" borderId="12" xfId="0" applyFill="1" applyBorder="1" applyAlignment="1">
      <alignment horizontal="center"/>
    </xf>
    <xf numFmtId="0" fontId="10" fillId="0" borderId="0" xfId="0" applyFont="1" applyFill="1" applyAlignment="1">
      <alignment horizontal="center"/>
    </xf>
    <xf numFmtId="0" fontId="11" fillId="0" borderId="0" xfId="0" applyFont="1" applyFill="1" applyAlignment="1">
      <alignment/>
    </xf>
    <xf numFmtId="0" fontId="12" fillId="0" borderId="0" xfId="0" applyFont="1" applyFill="1" applyAlignment="1">
      <alignment/>
    </xf>
    <xf numFmtId="0" fontId="10" fillId="0" borderId="0" xfId="0" applyFont="1" applyFill="1" applyAlignment="1">
      <alignment/>
    </xf>
    <xf numFmtId="0" fontId="13" fillId="0" borderId="0" xfId="0" applyFont="1" applyFill="1" applyAlignment="1">
      <alignment/>
    </xf>
    <xf numFmtId="0" fontId="14" fillId="0" borderId="0" xfId="0" applyFont="1" applyFill="1" applyAlignment="1">
      <alignment/>
    </xf>
    <xf numFmtId="0" fontId="11" fillId="0" borderId="40" xfId="0" applyFont="1" applyFill="1" applyBorder="1" applyAlignment="1">
      <alignment horizontal="center"/>
    </xf>
    <xf numFmtId="0" fontId="11" fillId="0" borderId="14" xfId="0" applyFont="1" applyFill="1" applyBorder="1" applyAlignment="1">
      <alignment horizontal="center"/>
    </xf>
    <xf numFmtId="0" fontId="11" fillId="0" borderId="41" xfId="0" applyFont="1" applyFill="1" applyBorder="1" applyAlignment="1">
      <alignment horizontal="center"/>
    </xf>
    <xf numFmtId="0" fontId="11" fillId="0" borderId="42" xfId="0" applyFont="1" applyFill="1" applyBorder="1" applyAlignment="1">
      <alignment horizontal="center"/>
    </xf>
    <xf numFmtId="0" fontId="11" fillId="0" borderId="0" xfId="0" applyFont="1" applyFill="1" applyBorder="1" applyAlignment="1">
      <alignment horizontal="center"/>
    </xf>
    <xf numFmtId="0" fontId="11" fillId="0" borderId="43" xfId="0" applyFont="1" applyFill="1" applyBorder="1" applyAlignment="1">
      <alignment horizontal="center"/>
    </xf>
    <xf numFmtId="0" fontId="11" fillId="0" borderId="16" xfId="0" applyFont="1" applyFill="1" applyBorder="1" applyAlignment="1">
      <alignment horizontal="center"/>
    </xf>
    <xf numFmtId="0" fontId="11" fillId="0" borderId="44" xfId="0" applyFont="1" applyFill="1" applyBorder="1" applyAlignment="1">
      <alignment horizontal="center"/>
    </xf>
    <xf numFmtId="0" fontId="15" fillId="0" borderId="41" xfId="0" applyFont="1" applyFill="1" applyBorder="1" applyAlignment="1">
      <alignment horizontal="center"/>
    </xf>
    <xf numFmtId="0" fontId="15" fillId="0" borderId="42" xfId="0" applyFont="1" applyFill="1" applyBorder="1" applyAlignment="1">
      <alignment horizontal="center"/>
    </xf>
    <xf numFmtId="0" fontId="15" fillId="0" borderId="0" xfId="0" applyFont="1" applyFill="1" applyBorder="1" applyAlignment="1">
      <alignment horizontal="center"/>
    </xf>
    <xf numFmtId="0" fontId="16" fillId="0" borderId="40" xfId="0" applyFont="1" applyFill="1" applyBorder="1" applyAlignment="1">
      <alignment/>
    </xf>
    <xf numFmtId="0" fontId="10" fillId="0" borderId="14" xfId="0" applyFont="1" applyFill="1" applyBorder="1" applyAlignment="1">
      <alignment/>
    </xf>
    <xf numFmtId="0" fontId="10" fillId="0" borderId="10" xfId="0" applyFont="1" applyFill="1" applyBorder="1" applyAlignment="1">
      <alignment/>
    </xf>
    <xf numFmtId="0" fontId="10" fillId="0" borderId="41" xfId="0" applyFont="1" applyFill="1" applyBorder="1" applyAlignment="1">
      <alignment horizontal="center"/>
    </xf>
    <xf numFmtId="0" fontId="10" fillId="0" borderId="42" xfId="0" applyFont="1" applyFill="1" applyBorder="1" applyAlignment="1">
      <alignment/>
    </xf>
    <xf numFmtId="0" fontId="10" fillId="0" borderId="0" xfId="0" applyFont="1" applyFill="1" applyBorder="1" applyAlignment="1">
      <alignment/>
    </xf>
    <xf numFmtId="0" fontId="10" fillId="0" borderId="41" xfId="0" applyFont="1" applyFill="1" applyBorder="1" applyAlignment="1">
      <alignment/>
    </xf>
    <xf numFmtId="2" fontId="10" fillId="0" borderId="14" xfId="0" applyNumberFormat="1" applyFont="1" applyFill="1" applyBorder="1" applyAlignment="1">
      <alignment horizontal="center"/>
    </xf>
    <xf numFmtId="2" fontId="10" fillId="0" borderId="12" xfId="0" applyNumberFormat="1" applyFont="1" applyFill="1" applyBorder="1" applyAlignment="1">
      <alignment horizontal="center"/>
    </xf>
    <xf numFmtId="2" fontId="10" fillId="0" borderId="16" xfId="0" applyNumberFormat="1" applyFont="1" applyFill="1" applyBorder="1" applyAlignment="1">
      <alignment horizontal="center"/>
    </xf>
    <xf numFmtId="0" fontId="10" fillId="0" borderId="42" xfId="0" applyFont="1" applyFill="1" applyBorder="1" applyAlignment="1">
      <alignment horizontal="center"/>
    </xf>
    <xf numFmtId="0" fontId="16" fillId="0" borderId="41" xfId="0" applyFont="1" applyFill="1" applyBorder="1" applyAlignment="1">
      <alignment/>
    </xf>
    <xf numFmtId="2" fontId="10" fillId="0" borderId="42" xfId="0" applyNumberFormat="1" applyFont="1" applyFill="1" applyBorder="1" applyAlignment="1">
      <alignment horizontal="center"/>
    </xf>
    <xf numFmtId="0" fontId="10" fillId="0" borderId="43" xfId="0" applyFont="1" applyFill="1" applyBorder="1" applyAlignment="1">
      <alignment/>
    </xf>
    <xf numFmtId="0" fontId="10" fillId="0" borderId="16" xfId="0" applyFont="1" applyFill="1" applyBorder="1" applyAlignment="1">
      <alignment/>
    </xf>
    <xf numFmtId="0" fontId="10" fillId="0" borderId="0" xfId="0" applyFont="1" applyFill="1" applyAlignment="1">
      <alignment/>
    </xf>
    <xf numFmtId="0" fontId="10" fillId="0" borderId="0" xfId="0" applyFont="1" applyFill="1" applyAlignment="1">
      <alignment horizontal="center"/>
    </xf>
    <xf numFmtId="0" fontId="10" fillId="0" borderId="40" xfId="0" applyFont="1" applyFill="1" applyBorder="1" applyAlignment="1">
      <alignment/>
    </xf>
    <xf numFmtId="0" fontId="10" fillId="0" borderId="14" xfId="0" applyFont="1" applyFill="1" applyBorder="1" applyAlignment="1">
      <alignment horizontal="center"/>
    </xf>
    <xf numFmtId="0" fontId="10" fillId="0" borderId="16" xfId="0" applyFont="1" applyFill="1" applyBorder="1" applyAlignment="1">
      <alignment horizontal="center"/>
    </xf>
    <xf numFmtId="0" fontId="10" fillId="0" borderId="12" xfId="0" applyFont="1" applyFill="1" applyBorder="1" applyAlignment="1">
      <alignment horizontal="center"/>
    </xf>
    <xf numFmtId="0" fontId="10" fillId="0" borderId="45" xfId="0" applyFont="1" applyFill="1" applyBorder="1" applyAlignment="1">
      <alignment horizontal="center"/>
    </xf>
    <xf numFmtId="2" fontId="10" fillId="0" borderId="45" xfId="0" applyNumberFormat="1" applyFont="1" applyFill="1" applyBorder="1" applyAlignment="1">
      <alignment horizontal="center"/>
    </xf>
    <xf numFmtId="168" fontId="10" fillId="0" borderId="43" xfId="0" applyNumberFormat="1" applyFont="1" applyFill="1" applyBorder="1" applyAlignment="1">
      <alignment horizontal="center"/>
    </xf>
    <xf numFmtId="0" fontId="10" fillId="0" borderId="41" xfId="0" applyFont="1" applyFill="1" applyBorder="1" applyAlignment="1">
      <alignment wrapText="1"/>
    </xf>
    <xf numFmtId="0" fontId="3" fillId="0" borderId="41" xfId="0" applyFont="1" applyFill="1" applyBorder="1" applyAlignment="1">
      <alignment/>
    </xf>
    <xf numFmtId="168" fontId="10" fillId="0" borderId="40" xfId="0" applyNumberFormat="1" applyFont="1" applyFill="1" applyBorder="1" applyAlignment="1">
      <alignment horizontal="center"/>
    </xf>
    <xf numFmtId="168" fontId="10" fillId="0" borderId="16" xfId="0" applyNumberFormat="1" applyFont="1" applyFill="1" applyBorder="1" applyAlignment="1">
      <alignment horizontal="center"/>
    </xf>
    <xf numFmtId="0" fontId="15" fillId="0" borderId="0" xfId="0" applyFont="1" applyFill="1" applyAlignment="1">
      <alignment/>
    </xf>
    <xf numFmtId="0" fontId="11" fillId="0" borderId="0" xfId="0" applyFont="1" applyFill="1" applyAlignment="1">
      <alignment horizontal="center"/>
    </xf>
    <xf numFmtId="43" fontId="10" fillId="0" borderId="42" xfId="61" applyFont="1" applyFill="1" applyBorder="1" applyAlignment="1">
      <alignment horizontal="center"/>
    </xf>
    <xf numFmtId="43" fontId="10" fillId="0" borderId="14" xfId="61" applyFont="1" applyFill="1" applyBorder="1" applyAlignment="1">
      <alignment horizontal="center"/>
    </xf>
    <xf numFmtId="43" fontId="10" fillId="0" borderId="12" xfId="61" applyFont="1" applyFill="1" applyBorder="1" applyAlignment="1">
      <alignment horizontal="center"/>
    </xf>
    <xf numFmtId="43" fontId="10" fillId="0" borderId="16" xfId="61" applyFont="1" applyFill="1" applyBorder="1" applyAlignment="1">
      <alignment horizontal="center"/>
    </xf>
    <xf numFmtId="2" fontId="10" fillId="0" borderId="40" xfId="0" applyNumberFormat="1" applyFont="1" applyFill="1" applyBorder="1" applyAlignment="1">
      <alignment horizontal="center"/>
    </xf>
    <xf numFmtId="2" fontId="10" fillId="0" borderId="41" xfId="0" applyNumberFormat="1" applyFont="1" applyFill="1" applyBorder="1" applyAlignment="1">
      <alignment horizontal="center"/>
    </xf>
    <xf numFmtId="2" fontId="10" fillId="0" borderId="43" xfId="0" applyNumberFormat="1" applyFont="1" applyFill="1" applyBorder="1" applyAlignment="1">
      <alignment horizontal="center"/>
    </xf>
    <xf numFmtId="43" fontId="10" fillId="0" borderId="0" xfId="61" applyFont="1" applyFill="1" applyAlignment="1">
      <alignment horizontal="center"/>
    </xf>
    <xf numFmtId="43" fontId="10" fillId="0" borderId="16" xfId="61" applyFont="1" applyFill="1" applyBorder="1" applyAlignment="1">
      <alignment/>
    </xf>
    <xf numFmtId="168" fontId="10" fillId="0" borderId="14" xfId="0" applyNumberFormat="1" applyFont="1" applyFill="1" applyBorder="1" applyAlignment="1">
      <alignment horizontal="center"/>
    </xf>
    <xf numFmtId="43" fontId="10" fillId="0" borderId="14" xfId="61" applyFont="1" applyFill="1" applyBorder="1" applyAlignment="1">
      <alignment horizontal="left" vertical="center"/>
    </xf>
    <xf numFmtId="4" fontId="10" fillId="0" borderId="14" xfId="0" applyNumberFormat="1" applyFont="1" applyFill="1" applyBorder="1" applyAlignment="1">
      <alignment horizontal="center"/>
    </xf>
    <xf numFmtId="4" fontId="10" fillId="0" borderId="12" xfId="0" applyNumberFormat="1" applyFont="1" applyFill="1" applyBorder="1" applyAlignment="1">
      <alignment horizontal="center"/>
    </xf>
    <xf numFmtId="4" fontId="10" fillId="0" borderId="46" xfId="0" applyNumberFormat="1" applyFont="1" applyFill="1" applyBorder="1" applyAlignment="1">
      <alignment horizontal="center"/>
    </xf>
    <xf numFmtId="4" fontId="10" fillId="0" borderId="42" xfId="0" applyNumberFormat="1" applyFont="1" applyFill="1" applyBorder="1" applyAlignment="1">
      <alignment horizontal="center"/>
    </xf>
    <xf numFmtId="4" fontId="10" fillId="0" borderId="16" xfId="0" applyNumberFormat="1" applyFont="1" applyFill="1" applyBorder="1" applyAlignment="1">
      <alignment horizontal="center"/>
    </xf>
    <xf numFmtId="0" fontId="10" fillId="0" borderId="40" xfId="0" applyFont="1" applyFill="1" applyBorder="1" applyAlignment="1">
      <alignment horizontal="center"/>
    </xf>
    <xf numFmtId="169" fontId="10" fillId="0" borderId="12" xfId="0" applyNumberFormat="1" applyFont="1" applyFill="1" applyBorder="1" applyAlignment="1">
      <alignment horizontal="center"/>
    </xf>
    <xf numFmtId="0" fontId="10" fillId="0" borderId="47" xfId="0" applyFont="1" applyFill="1" applyBorder="1" applyAlignment="1">
      <alignment horizontal="center"/>
    </xf>
    <xf numFmtId="0" fontId="3" fillId="0" borderId="0" xfId="0" applyFont="1" applyFill="1" applyAlignment="1">
      <alignment/>
    </xf>
    <xf numFmtId="0" fontId="11" fillId="0" borderId="12" xfId="0" applyFont="1" applyFill="1" applyBorder="1" applyAlignment="1">
      <alignment horizontal="center"/>
    </xf>
    <xf numFmtId="0" fontId="15" fillId="0" borderId="12" xfId="0" applyFont="1" applyFill="1" applyBorder="1" applyAlignment="1">
      <alignment horizontal="center"/>
    </xf>
    <xf numFmtId="0" fontId="10" fillId="0" borderId="12" xfId="0" applyFont="1" applyFill="1" applyBorder="1" applyAlignment="1">
      <alignment/>
    </xf>
    <xf numFmtId="4" fontId="10" fillId="0" borderId="12" xfId="0" applyNumberFormat="1" applyFont="1" applyFill="1" applyBorder="1" applyAlignment="1">
      <alignment/>
    </xf>
    <xf numFmtId="0" fontId="10" fillId="0" borderId="43" xfId="0" applyFont="1" applyFill="1" applyBorder="1" applyAlignment="1">
      <alignment horizontal="center"/>
    </xf>
    <xf numFmtId="2" fontId="10" fillId="0" borderId="45" xfId="0" applyNumberFormat="1" applyFont="1" applyFill="1" applyBorder="1" applyAlignment="1">
      <alignment horizontal="center"/>
    </xf>
    <xf numFmtId="0" fontId="10" fillId="39" borderId="0" xfId="0" applyFont="1" applyFill="1" applyAlignment="1">
      <alignment/>
    </xf>
    <xf numFmtId="0" fontId="11" fillId="39" borderId="0" xfId="0" applyFont="1" applyFill="1" applyAlignment="1">
      <alignment/>
    </xf>
    <xf numFmtId="0" fontId="12" fillId="39" borderId="0" xfId="0" applyFont="1" applyFill="1" applyAlignment="1">
      <alignment/>
    </xf>
    <xf numFmtId="0" fontId="13" fillId="39" borderId="0" xfId="0" applyFont="1" applyFill="1" applyAlignment="1">
      <alignment/>
    </xf>
    <xf numFmtId="0" fontId="14" fillId="39" borderId="0" xfId="0" applyFont="1" applyFill="1" applyAlignment="1">
      <alignment/>
    </xf>
    <xf numFmtId="0" fontId="10" fillId="39" borderId="0" xfId="0" applyFont="1" applyFill="1" applyAlignment="1">
      <alignment/>
    </xf>
    <xf numFmtId="0" fontId="11" fillId="39" borderId="40" xfId="0" applyFont="1" applyFill="1" applyBorder="1" applyAlignment="1">
      <alignment horizontal="center"/>
    </xf>
    <xf numFmtId="0" fontId="11" fillId="39" borderId="14" xfId="0" applyFont="1" applyFill="1" applyBorder="1" applyAlignment="1">
      <alignment horizontal="center"/>
    </xf>
    <xf numFmtId="0" fontId="11" fillId="39" borderId="10" xfId="0" applyFont="1" applyFill="1" applyBorder="1" applyAlignment="1">
      <alignment horizontal="center"/>
    </xf>
    <xf numFmtId="0" fontId="11" fillId="39" borderId="41" xfId="0" applyFont="1" applyFill="1" applyBorder="1" applyAlignment="1">
      <alignment horizontal="center"/>
    </xf>
    <xf numFmtId="0" fontId="11" fillId="39" borderId="42" xfId="0" applyFont="1" applyFill="1" applyBorder="1" applyAlignment="1">
      <alignment horizontal="center"/>
    </xf>
    <xf numFmtId="0" fontId="11" fillId="39" borderId="0" xfId="0" applyFont="1" applyFill="1" applyBorder="1" applyAlignment="1">
      <alignment horizontal="center"/>
    </xf>
    <xf numFmtId="0" fontId="11" fillId="39" borderId="43" xfId="0" applyFont="1" applyFill="1" applyBorder="1" applyAlignment="1">
      <alignment horizontal="center"/>
    </xf>
    <xf numFmtId="0" fontId="11" fillId="39" borderId="16" xfId="0" applyFont="1" applyFill="1" applyBorder="1" applyAlignment="1">
      <alignment horizontal="center"/>
    </xf>
    <xf numFmtId="0" fontId="11" fillId="39" borderId="44" xfId="0" applyFont="1" applyFill="1" applyBorder="1" applyAlignment="1">
      <alignment horizontal="center"/>
    </xf>
    <xf numFmtId="0" fontId="15" fillId="39" borderId="41" xfId="0" applyFont="1" applyFill="1" applyBorder="1" applyAlignment="1">
      <alignment horizontal="center"/>
    </xf>
    <xf numFmtId="0" fontId="15" fillId="39" borderId="42" xfId="0" applyFont="1" applyFill="1" applyBorder="1" applyAlignment="1">
      <alignment horizontal="center"/>
    </xf>
    <xf numFmtId="0" fontId="15" fillId="39" borderId="0" xfId="0" applyFont="1" applyFill="1" applyBorder="1" applyAlignment="1">
      <alignment horizontal="center"/>
    </xf>
    <xf numFmtId="0" fontId="16" fillId="39" borderId="40" xfId="0" applyFont="1" applyFill="1" applyBorder="1" applyAlignment="1">
      <alignment/>
    </xf>
    <xf numFmtId="0" fontId="10" fillId="39" borderId="14" xfId="0" applyFont="1" applyFill="1" applyBorder="1" applyAlignment="1">
      <alignment/>
    </xf>
    <xf numFmtId="0" fontId="10" fillId="39" borderId="10" xfId="0" applyFont="1" applyFill="1" applyBorder="1" applyAlignment="1">
      <alignment/>
    </xf>
    <xf numFmtId="0" fontId="10" fillId="39" borderId="41" xfId="0" applyFont="1" applyFill="1" applyBorder="1" applyAlignment="1">
      <alignment horizontal="center"/>
    </xf>
    <xf numFmtId="0" fontId="10" fillId="39" borderId="42" xfId="0" applyFont="1" applyFill="1" applyBorder="1" applyAlignment="1">
      <alignment/>
    </xf>
    <xf numFmtId="0" fontId="10" fillId="39" borderId="0" xfId="0" applyFont="1" applyFill="1" applyBorder="1" applyAlignment="1">
      <alignment/>
    </xf>
    <xf numFmtId="0" fontId="10" fillId="39" borderId="41" xfId="0" applyFont="1" applyFill="1" applyBorder="1" applyAlignment="1">
      <alignment/>
    </xf>
    <xf numFmtId="2" fontId="10" fillId="39" borderId="40" xfId="0" applyNumberFormat="1" applyFont="1" applyFill="1" applyBorder="1" applyAlignment="1">
      <alignment horizontal="center"/>
    </xf>
    <xf numFmtId="2" fontId="10" fillId="39" borderId="12" xfId="0" applyNumberFormat="1" applyFont="1" applyFill="1" applyBorder="1" applyAlignment="1">
      <alignment horizontal="center"/>
    </xf>
    <xf numFmtId="2" fontId="10" fillId="39" borderId="16" xfId="0" applyNumberFormat="1" applyFont="1" applyFill="1" applyBorder="1" applyAlignment="1">
      <alignment horizontal="center"/>
    </xf>
    <xf numFmtId="2" fontId="10" fillId="39" borderId="43" xfId="0" applyNumberFormat="1" applyFont="1" applyFill="1" applyBorder="1" applyAlignment="1">
      <alignment horizontal="center"/>
    </xf>
    <xf numFmtId="0" fontId="10" fillId="39" borderId="0" xfId="0" applyFont="1" applyFill="1" applyBorder="1" applyAlignment="1">
      <alignment horizontal="center"/>
    </xf>
    <xf numFmtId="0" fontId="16" fillId="39" borderId="41" xfId="0" applyFont="1" applyFill="1" applyBorder="1" applyAlignment="1">
      <alignment/>
    </xf>
    <xf numFmtId="0" fontId="17" fillId="39" borderId="0" xfId="0" applyFont="1" applyFill="1" applyBorder="1" applyAlignment="1">
      <alignment horizontal="center"/>
    </xf>
    <xf numFmtId="0" fontId="10" fillId="39" borderId="14" xfId="0" applyFont="1" applyFill="1" applyBorder="1" applyAlignment="1">
      <alignment horizontal="center"/>
    </xf>
    <xf numFmtId="0" fontId="10" fillId="39" borderId="40" xfId="0" applyFont="1" applyFill="1" applyBorder="1" applyAlignment="1">
      <alignment horizontal="center"/>
    </xf>
    <xf numFmtId="0" fontId="10" fillId="39" borderId="45" xfId="0" applyFont="1" applyFill="1" applyBorder="1" applyAlignment="1">
      <alignment horizontal="center"/>
    </xf>
    <xf numFmtId="0" fontId="10" fillId="39" borderId="43" xfId="0" applyFont="1" applyFill="1" applyBorder="1" applyAlignment="1">
      <alignment horizontal="center"/>
    </xf>
    <xf numFmtId="0" fontId="10" fillId="39" borderId="43" xfId="0" applyFont="1" applyFill="1" applyBorder="1" applyAlignment="1">
      <alignment/>
    </xf>
    <xf numFmtId="0" fontId="10" fillId="39" borderId="16" xfId="0" applyFont="1" applyFill="1" applyBorder="1" applyAlignment="1">
      <alignment/>
    </xf>
    <xf numFmtId="0" fontId="10" fillId="39" borderId="44" xfId="0" applyFont="1" applyFill="1" applyBorder="1" applyAlignment="1">
      <alignment horizontal="center"/>
    </xf>
    <xf numFmtId="0" fontId="10" fillId="39" borderId="0" xfId="0" applyFont="1" applyFill="1" applyAlignment="1">
      <alignment horizontal="center"/>
    </xf>
    <xf numFmtId="0" fontId="10" fillId="39" borderId="40" xfId="0" applyFont="1" applyFill="1" applyBorder="1" applyAlignment="1">
      <alignment/>
    </xf>
    <xf numFmtId="0" fontId="10" fillId="39" borderId="12" xfId="0" applyFont="1" applyFill="1" applyBorder="1" applyAlignment="1">
      <alignment horizontal="center"/>
    </xf>
    <xf numFmtId="0" fontId="10" fillId="39" borderId="42" xfId="0" applyFont="1" applyFill="1" applyBorder="1" applyAlignment="1">
      <alignment horizontal="center"/>
    </xf>
    <xf numFmtId="2" fontId="10" fillId="39" borderId="42" xfId="0" applyNumberFormat="1" applyFont="1" applyFill="1" applyBorder="1" applyAlignment="1">
      <alignment horizontal="center"/>
    </xf>
    <xf numFmtId="0" fontId="10" fillId="39" borderId="16" xfId="0" applyFont="1" applyFill="1" applyBorder="1" applyAlignment="1">
      <alignment horizontal="center"/>
    </xf>
    <xf numFmtId="0" fontId="10" fillId="39" borderId="41" xfId="0" applyFont="1" applyFill="1" applyBorder="1" applyAlignment="1">
      <alignment wrapText="1"/>
    </xf>
    <xf numFmtId="2" fontId="10" fillId="0" borderId="47" xfId="0" applyNumberFormat="1" applyFont="1" applyFill="1" applyBorder="1" applyAlignment="1">
      <alignment horizontal="center"/>
    </xf>
    <xf numFmtId="2" fontId="10" fillId="39" borderId="14" xfId="0" applyNumberFormat="1" applyFont="1" applyFill="1" applyBorder="1" applyAlignment="1">
      <alignment horizontal="center"/>
    </xf>
    <xf numFmtId="0" fontId="3" fillId="0" borderId="0" xfId="0" applyFont="1" applyAlignment="1">
      <alignment/>
    </xf>
    <xf numFmtId="0" fontId="3" fillId="0" borderId="0" xfId="0" applyFont="1" applyAlignment="1">
      <alignment horizontal="center"/>
    </xf>
    <xf numFmtId="0" fontId="18" fillId="39" borderId="0" xfId="0" applyFont="1" applyFill="1" applyAlignment="1">
      <alignment/>
    </xf>
    <xf numFmtId="0" fontId="19" fillId="39" borderId="0" xfId="0" applyFont="1" applyFill="1" applyAlignment="1">
      <alignment/>
    </xf>
    <xf numFmtId="0" fontId="0" fillId="39" borderId="0" xfId="0" applyFill="1" applyAlignment="1">
      <alignment/>
    </xf>
    <xf numFmtId="0" fontId="20" fillId="39" borderId="0" xfId="0" applyFont="1" applyFill="1" applyAlignment="1">
      <alignment/>
    </xf>
    <xf numFmtId="0" fontId="18" fillId="39" borderId="0" xfId="0" applyFont="1" applyFill="1" applyAlignment="1">
      <alignment horizontal="center"/>
    </xf>
    <xf numFmtId="0" fontId="18" fillId="39" borderId="0" xfId="0" applyFont="1" applyFill="1" applyAlignment="1">
      <alignment horizontal="left"/>
    </xf>
    <xf numFmtId="0" fontId="18" fillId="39" borderId="0" xfId="0" applyFont="1" applyFill="1" applyBorder="1" applyAlignment="1">
      <alignment/>
    </xf>
    <xf numFmtId="0" fontId="22" fillId="39" borderId="0" xfId="0" applyFont="1" applyFill="1" applyBorder="1" applyAlignment="1">
      <alignment/>
    </xf>
    <xf numFmtId="0" fontId="0" fillId="0" borderId="0" xfId="0" applyBorder="1" applyAlignment="1">
      <alignment/>
    </xf>
    <xf numFmtId="0" fontId="16" fillId="39" borderId="0" xfId="0" applyFont="1" applyFill="1" applyBorder="1" applyAlignment="1">
      <alignment horizontal="right"/>
    </xf>
    <xf numFmtId="0" fontId="23" fillId="39" borderId="40" xfId="0" applyFont="1" applyFill="1" applyBorder="1" applyAlignment="1">
      <alignment horizontal="center"/>
    </xf>
    <xf numFmtId="0" fontId="23" fillId="39" borderId="14" xfId="0" applyFont="1" applyFill="1" applyBorder="1" applyAlignment="1">
      <alignment horizontal="center"/>
    </xf>
    <xf numFmtId="0" fontId="24" fillId="39" borderId="10" xfId="0" applyFont="1" applyFill="1" applyBorder="1" applyAlignment="1">
      <alignment horizontal="center"/>
    </xf>
    <xf numFmtId="0" fontId="23" fillId="39" borderId="41" xfId="0" applyFont="1" applyFill="1" applyBorder="1" applyAlignment="1">
      <alignment horizontal="center"/>
    </xf>
    <xf numFmtId="0" fontId="23" fillId="39" borderId="42" xfId="0" applyFont="1" applyFill="1" applyBorder="1" applyAlignment="1">
      <alignment horizontal="center"/>
    </xf>
    <xf numFmtId="0" fontId="25" fillId="39" borderId="0" xfId="0" applyFont="1" applyFill="1" applyBorder="1" applyAlignment="1">
      <alignment horizontal="center"/>
    </xf>
    <xf numFmtId="0" fontId="24" fillId="39" borderId="0" xfId="0" applyFont="1" applyFill="1" applyBorder="1" applyAlignment="1">
      <alignment horizontal="center"/>
    </xf>
    <xf numFmtId="0" fontId="23" fillId="39" borderId="43" xfId="0" applyFont="1" applyFill="1" applyBorder="1" applyAlignment="1">
      <alignment horizontal="center"/>
    </xf>
    <xf numFmtId="0" fontId="23" fillId="39" borderId="16" xfId="0" applyFont="1" applyFill="1" applyBorder="1" applyAlignment="1">
      <alignment horizontal="center"/>
    </xf>
    <xf numFmtId="0" fontId="23" fillId="39" borderId="44" xfId="0" applyFont="1" applyFill="1" applyBorder="1" applyAlignment="1">
      <alignment horizontal="center"/>
    </xf>
    <xf numFmtId="0" fontId="26" fillId="39" borderId="45" xfId="0" applyFont="1" applyFill="1" applyBorder="1" applyAlignment="1">
      <alignment horizontal="center"/>
    </xf>
    <xf numFmtId="0" fontId="26" fillId="39" borderId="12" xfId="0" applyFont="1" applyFill="1" applyBorder="1" applyAlignment="1">
      <alignment horizontal="center"/>
    </xf>
    <xf numFmtId="0" fontId="26" fillId="39" borderId="48" xfId="0" applyFont="1" applyFill="1" applyBorder="1" applyAlignment="1">
      <alignment horizontal="center"/>
    </xf>
    <xf numFmtId="0" fontId="0" fillId="0" borderId="14" xfId="0" applyBorder="1" applyAlignment="1">
      <alignment/>
    </xf>
    <xf numFmtId="1" fontId="3" fillId="39" borderId="42" xfId="0" applyNumberFormat="1" applyFont="1" applyFill="1" applyBorder="1" applyAlignment="1">
      <alignment horizontal="center"/>
    </xf>
    <xf numFmtId="0" fontId="27" fillId="39" borderId="0" xfId="0" applyFont="1" applyFill="1" applyBorder="1" applyAlignment="1">
      <alignment horizontal="center"/>
    </xf>
    <xf numFmtId="0" fontId="3" fillId="39" borderId="42" xfId="0" applyFont="1" applyFill="1" applyBorder="1" applyAlignment="1">
      <alignment horizontal="center"/>
    </xf>
    <xf numFmtId="0" fontId="3" fillId="39" borderId="41" xfId="0" applyFont="1" applyFill="1" applyBorder="1" applyAlignment="1">
      <alignment/>
    </xf>
    <xf numFmtId="170" fontId="28" fillId="0" borderId="0" xfId="61" applyNumberFormat="1" applyFont="1" applyFill="1" applyBorder="1" applyAlignment="1">
      <alignment horizontal="center"/>
    </xf>
    <xf numFmtId="170" fontId="3" fillId="0" borderId="42" xfId="61" applyNumberFormat="1" applyFont="1" applyFill="1" applyBorder="1" applyAlignment="1">
      <alignment horizontal="center"/>
    </xf>
    <xf numFmtId="0" fontId="29" fillId="39" borderId="41" xfId="0" applyFont="1" applyFill="1" applyBorder="1" applyAlignment="1">
      <alignment/>
    </xf>
    <xf numFmtId="0" fontId="30" fillId="39" borderId="41" xfId="0" applyFont="1" applyFill="1" applyBorder="1" applyAlignment="1">
      <alignment/>
    </xf>
    <xf numFmtId="170" fontId="28" fillId="39" borderId="0" xfId="61" applyNumberFormat="1" applyFont="1" applyFill="1" applyBorder="1" applyAlignment="1">
      <alignment horizontal="center"/>
    </xf>
    <xf numFmtId="170" fontId="27" fillId="0" borderId="42" xfId="61" applyNumberFormat="1" applyFont="1" applyFill="1" applyBorder="1" applyAlignment="1">
      <alignment horizontal="center"/>
    </xf>
    <xf numFmtId="0" fontId="3" fillId="39" borderId="43" xfId="0" applyFont="1" applyFill="1" applyBorder="1" applyAlignment="1">
      <alignment/>
    </xf>
    <xf numFmtId="0" fontId="3" fillId="39" borderId="16" xfId="0" applyFont="1" applyFill="1" applyBorder="1" applyAlignment="1">
      <alignment horizontal="center"/>
    </xf>
    <xf numFmtId="2" fontId="28" fillId="39" borderId="44" xfId="0" applyNumberFormat="1" applyFont="1" applyFill="1" applyBorder="1" applyAlignment="1">
      <alignment horizontal="center"/>
    </xf>
    <xf numFmtId="43" fontId="3" fillId="39" borderId="16" xfId="61" applyFont="1" applyFill="1" applyBorder="1" applyAlignment="1">
      <alignment horizontal="center"/>
    </xf>
    <xf numFmtId="0" fontId="3" fillId="39" borderId="0" xfId="0" applyFont="1" applyFill="1" applyAlignment="1">
      <alignment/>
    </xf>
    <xf numFmtId="0" fontId="3" fillId="39" borderId="0" xfId="0" applyFont="1" applyFill="1" applyAlignment="1">
      <alignment horizontal="center"/>
    </xf>
    <xf numFmtId="0" fontId="3" fillId="39" borderId="0" xfId="0" applyFont="1" applyFill="1" applyAlignment="1">
      <alignment horizontal="left"/>
    </xf>
    <xf numFmtId="0" fontId="31" fillId="0" borderId="0" xfId="0" applyFont="1" applyAlignment="1">
      <alignment/>
    </xf>
    <xf numFmtId="0" fontId="20" fillId="0" borderId="0" xfId="0" applyFont="1" applyAlignment="1">
      <alignment/>
    </xf>
    <xf numFmtId="0" fontId="31" fillId="0" borderId="0" xfId="0" applyFont="1" applyAlignment="1">
      <alignment horizontal="right"/>
    </xf>
    <xf numFmtId="171" fontId="31" fillId="0" borderId="0" xfId="0" applyNumberFormat="1" applyFont="1" applyAlignment="1">
      <alignment/>
    </xf>
    <xf numFmtId="172" fontId="31" fillId="0" borderId="0" xfId="0" applyNumberFormat="1" applyFont="1" applyAlignment="1">
      <alignment horizontal="right"/>
    </xf>
    <xf numFmtId="171" fontId="31" fillId="0" borderId="0" xfId="61" applyNumberFormat="1" applyFont="1" applyAlignment="1">
      <alignment/>
    </xf>
    <xf numFmtId="0" fontId="0" fillId="33" borderId="11" xfId="0" applyFill="1" applyBorder="1" applyAlignment="1">
      <alignment horizontal="center" vertical="center"/>
    </xf>
    <xf numFmtId="0" fontId="0" fillId="34" borderId="12" xfId="0" applyFill="1" applyBorder="1" applyAlignment="1">
      <alignment horizontal="center"/>
    </xf>
    <xf numFmtId="169" fontId="0" fillId="33" borderId="49" xfId="0" applyNumberFormat="1" applyFill="1" applyBorder="1" applyAlignment="1">
      <alignment horizontal="center" vertical="center"/>
    </xf>
    <xf numFmtId="169" fontId="0" fillId="33" borderId="38" xfId="0" applyNumberFormat="1" applyFill="1" applyBorder="1" applyAlignment="1">
      <alignment horizontal="center" vertical="center"/>
    </xf>
    <xf numFmtId="169" fontId="0" fillId="33" borderId="50" xfId="0" applyNumberFormat="1" applyFill="1" applyBorder="1" applyAlignment="1">
      <alignment horizontal="center" vertical="center"/>
    </xf>
    <xf numFmtId="169" fontId="0" fillId="33" borderId="11" xfId="0" applyNumberFormat="1" applyFill="1" applyBorder="1" applyAlignment="1">
      <alignment horizontal="center" vertical="center"/>
    </xf>
    <xf numFmtId="2" fontId="0" fillId="33" borderId="49" xfId="0" applyNumberFormat="1" applyFill="1" applyBorder="1" applyAlignment="1">
      <alignment horizontal="center" vertical="center"/>
    </xf>
    <xf numFmtId="2" fontId="0" fillId="33" borderId="38" xfId="0" applyNumberFormat="1" applyFill="1" applyBorder="1" applyAlignment="1">
      <alignment horizontal="center" vertical="center"/>
    </xf>
    <xf numFmtId="2" fontId="0" fillId="33" borderId="50" xfId="0" applyNumberFormat="1" applyFill="1" applyBorder="1" applyAlignment="1">
      <alignment horizontal="center" vertical="center"/>
    </xf>
    <xf numFmtId="2" fontId="0" fillId="33" borderId="51" xfId="0" applyNumberFormat="1" applyFill="1" applyBorder="1" applyAlignment="1">
      <alignment horizontal="center" vertical="center"/>
    </xf>
    <xf numFmtId="2" fontId="0" fillId="33" borderId="11" xfId="0" applyNumberFormat="1" applyFill="1" applyBorder="1" applyAlignment="1">
      <alignment horizontal="center" vertical="center"/>
    </xf>
    <xf numFmtId="0" fontId="0" fillId="34" borderId="12" xfId="0" applyFill="1" applyBorder="1" applyAlignment="1">
      <alignment horizontal="center"/>
    </xf>
    <xf numFmtId="0" fontId="2" fillId="41" borderId="45" xfId="0" applyFont="1" applyFill="1" applyBorder="1" applyAlignment="1">
      <alignment horizontal="center" vertical="center" wrapText="1"/>
    </xf>
    <xf numFmtId="0" fontId="2" fillId="41" borderId="52" xfId="0" applyFont="1" applyFill="1" applyBorder="1" applyAlignment="1">
      <alignment horizontal="center" vertical="center" wrapText="1"/>
    </xf>
    <xf numFmtId="0" fontId="0" fillId="36" borderId="11" xfId="0" applyFill="1" applyBorder="1" applyAlignment="1">
      <alignment horizontal="left" vertical="center" wrapText="1"/>
    </xf>
    <xf numFmtId="0" fontId="0" fillId="36" borderId="11" xfId="0" applyFill="1" applyBorder="1" applyAlignment="1">
      <alignment horizontal="left" vertical="center"/>
    </xf>
    <xf numFmtId="0" fontId="4" fillId="42" borderId="53" xfId="0" applyFont="1" applyFill="1" applyBorder="1" applyAlignment="1">
      <alignment horizontal="left" vertical="top" wrapText="1"/>
    </xf>
    <xf numFmtId="0" fontId="4" fillId="42" borderId="54" xfId="0" applyFont="1" applyFill="1" applyBorder="1" applyAlignment="1">
      <alignment horizontal="left" vertical="top" wrapText="1"/>
    </xf>
    <xf numFmtId="0" fontId="4" fillId="42" borderId="55" xfId="0" applyFont="1" applyFill="1" applyBorder="1" applyAlignment="1">
      <alignment horizontal="left" vertical="top" wrapText="1"/>
    </xf>
    <xf numFmtId="0" fontId="4" fillId="42" borderId="12" xfId="0" applyFont="1" applyFill="1" applyBorder="1" applyAlignment="1">
      <alignment horizontal="left" vertical="top" wrapText="1"/>
    </xf>
    <xf numFmtId="0" fontId="0" fillId="42" borderId="56" xfId="0" applyFill="1" applyBorder="1" applyAlignment="1">
      <alignment horizontal="center" wrapText="1"/>
    </xf>
    <xf numFmtId="0" fontId="0" fillId="42" borderId="57" xfId="0" applyFill="1" applyBorder="1" applyAlignment="1">
      <alignment horizontal="center" wrapText="1"/>
    </xf>
    <xf numFmtId="0" fontId="0" fillId="42" borderId="58" xfId="0" applyFill="1" applyBorder="1" applyAlignment="1">
      <alignment horizontal="center" wrapText="1"/>
    </xf>
    <xf numFmtId="0" fontId="0" fillId="42" borderId="43" xfId="0" applyFill="1" applyBorder="1" applyAlignment="1">
      <alignment horizontal="center" wrapText="1"/>
    </xf>
    <xf numFmtId="0" fontId="0" fillId="42" borderId="44" xfId="0" applyFill="1" applyBorder="1" applyAlignment="1">
      <alignment horizontal="center" wrapText="1"/>
    </xf>
    <xf numFmtId="0" fontId="0" fillId="42" borderId="59" xfId="0" applyFill="1" applyBorder="1" applyAlignment="1">
      <alignment horizontal="center" wrapText="1"/>
    </xf>
    <xf numFmtId="0" fontId="0" fillId="42" borderId="12" xfId="0" applyFill="1" applyBorder="1" applyAlignment="1">
      <alignment horizontal="center" vertical="top"/>
    </xf>
    <xf numFmtId="0" fontId="0" fillId="42" borderId="60" xfId="0" applyFill="1" applyBorder="1" applyAlignment="1">
      <alignment horizontal="center" vertical="top"/>
    </xf>
    <xf numFmtId="0" fontId="0" fillId="35" borderId="61" xfId="0" applyFill="1" applyBorder="1" applyAlignment="1">
      <alignment horizontal="center"/>
    </xf>
    <xf numFmtId="0" fontId="0" fillId="37" borderId="11" xfId="0" applyFill="1" applyBorder="1" applyAlignment="1">
      <alignment horizontal="center"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0" fillId="34" borderId="54" xfId="0" applyFill="1" applyBorder="1" applyAlignment="1">
      <alignment horizontal="center" vertical="top"/>
    </xf>
    <xf numFmtId="0" fontId="0" fillId="34" borderId="62" xfId="0" applyFill="1" applyBorder="1" applyAlignment="1">
      <alignment horizontal="center" vertical="top"/>
    </xf>
    <xf numFmtId="0" fontId="4" fillId="34" borderId="55" xfId="0" applyFont="1" applyFill="1" applyBorder="1" applyAlignment="1">
      <alignment horizontal="left" vertical="top"/>
    </xf>
    <xf numFmtId="0" fontId="4" fillId="34" borderId="12" xfId="0" applyFont="1" applyFill="1" applyBorder="1" applyAlignment="1">
      <alignment horizontal="left" vertical="top"/>
    </xf>
    <xf numFmtId="0" fontId="4" fillId="34" borderId="12" xfId="0" applyFont="1" applyFill="1" applyBorder="1" applyAlignment="1">
      <alignment horizontal="center" vertical="top"/>
    </xf>
    <xf numFmtId="0" fontId="4" fillId="34" borderId="12" xfId="0" applyFont="1" applyFill="1" applyBorder="1" applyAlignment="1">
      <alignment horizontal="center" vertical="top"/>
    </xf>
    <xf numFmtId="0" fontId="4" fillId="34" borderId="60" xfId="0" applyFont="1" applyFill="1" applyBorder="1" applyAlignment="1">
      <alignment horizontal="center" vertical="top"/>
    </xf>
    <xf numFmtId="0" fontId="4" fillId="34" borderId="20" xfId="0" applyFont="1" applyFill="1" applyBorder="1" applyAlignment="1">
      <alignment horizontal="left" vertical="top"/>
    </xf>
    <xf numFmtId="0" fontId="4" fillId="34" borderId="48" xfId="0" applyFont="1" applyFill="1" applyBorder="1" applyAlignment="1">
      <alignment horizontal="left" vertical="top"/>
    </xf>
    <xf numFmtId="0" fontId="4" fillId="42" borderId="63" xfId="0" applyFont="1" applyFill="1" applyBorder="1" applyAlignment="1">
      <alignment horizontal="left" vertical="top"/>
    </xf>
    <xf numFmtId="0" fontId="4" fillId="42" borderId="64" xfId="0" applyFont="1" applyFill="1" applyBorder="1" applyAlignment="1">
      <alignment horizontal="left" vertical="top"/>
    </xf>
    <xf numFmtId="0" fontId="0" fillId="42" borderId="64" xfId="0" applyFill="1" applyBorder="1" applyAlignment="1">
      <alignment horizontal="center" vertical="top"/>
    </xf>
    <xf numFmtId="0" fontId="0" fillId="42" borderId="65" xfId="0" applyFill="1" applyBorder="1" applyAlignment="1">
      <alignment horizontal="center" vertical="top"/>
    </xf>
    <xf numFmtId="0" fontId="2"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Border="1" applyAlignment="1">
      <alignment horizontal="center"/>
    </xf>
    <xf numFmtId="0" fontId="4" fillId="40" borderId="55" xfId="0" applyFont="1" applyFill="1" applyBorder="1" applyAlignment="1">
      <alignment horizontal="left"/>
    </xf>
    <xf numFmtId="0" fontId="4" fillId="40" borderId="12" xfId="0" applyFont="1" applyFill="1" applyBorder="1" applyAlignment="1">
      <alignment horizontal="left"/>
    </xf>
    <xf numFmtId="0" fontId="4" fillId="34" borderId="55" xfId="0" applyFont="1" applyFill="1" applyBorder="1" applyAlignment="1">
      <alignment horizontal="left"/>
    </xf>
    <xf numFmtId="0" fontId="4" fillId="34" borderId="12" xfId="0" applyFont="1" applyFill="1" applyBorder="1" applyAlignment="1">
      <alignment horizontal="left"/>
    </xf>
    <xf numFmtId="0" fontId="0" fillId="34" borderId="12" xfId="0" applyFill="1" applyBorder="1" applyAlignment="1">
      <alignment horizontal="center"/>
    </xf>
    <xf numFmtId="0" fontId="0" fillId="34" borderId="60" xfId="0" applyFill="1" applyBorder="1" applyAlignment="1">
      <alignment horizontal="center"/>
    </xf>
    <xf numFmtId="0" fontId="4" fillId="40" borderId="53" xfId="0" applyFont="1" applyFill="1" applyBorder="1" applyAlignment="1">
      <alignment horizontal="left" vertical="top" wrapText="1"/>
    </xf>
    <xf numFmtId="0" fontId="4" fillId="40" borderId="54" xfId="0" applyFont="1" applyFill="1" applyBorder="1" applyAlignment="1">
      <alignment horizontal="left" vertical="top" wrapText="1"/>
    </xf>
    <xf numFmtId="0" fontId="0" fillId="40" borderId="66" xfId="0" applyFill="1" applyBorder="1" applyAlignment="1">
      <alignment horizontal="center" wrapText="1"/>
    </xf>
    <xf numFmtId="0" fontId="0" fillId="40" borderId="67" xfId="0" applyFill="1" applyBorder="1" applyAlignment="1">
      <alignment horizontal="center" wrapText="1"/>
    </xf>
    <xf numFmtId="0" fontId="4" fillId="35" borderId="11" xfId="0" applyFont="1" applyFill="1" applyBorder="1" applyAlignment="1">
      <alignment horizontal="center"/>
    </xf>
    <xf numFmtId="0" fontId="0" fillId="40" borderId="12" xfId="0" applyFill="1" applyBorder="1" applyAlignment="1">
      <alignment horizontal="center"/>
    </xf>
    <xf numFmtId="0" fontId="0" fillId="40" borderId="60" xfId="0" applyFill="1" applyBorder="1" applyAlignment="1">
      <alignment horizontal="center"/>
    </xf>
    <xf numFmtId="0" fontId="4" fillId="40" borderId="63" xfId="0" applyFont="1" applyFill="1" applyBorder="1" applyAlignment="1">
      <alignment horizontal="left"/>
    </xf>
    <xf numFmtId="0" fontId="4" fillId="40" borderId="64" xfId="0" applyFont="1" applyFill="1" applyBorder="1" applyAlignment="1">
      <alignment horizontal="left"/>
    </xf>
    <xf numFmtId="0" fontId="0" fillId="40" borderId="64" xfId="0" applyFill="1" applyBorder="1" applyAlignment="1">
      <alignment horizontal="center"/>
    </xf>
    <xf numFmtId="0" fontId="0" fillId="40" borderId="65" xfId="0" applyFill="1" applyBorder="1" applyAlignment="1">
      <alignment horizontal="center"/>
    </xf>
    <xf numFmtId="0" fontId="0" fillId="43" borderId="11" xfId="0" applyFill="1" applyBorder="1" applyAlignment="1">
      <alignment horizontal="left" vertical="center" wrapText="1"/>
    </xf>
    <xf numFmtId="0" fontId="0" fillId="33" borderId="11" xfId="0" applyFill="1" applyBorder="1" applyAlignment="1">
      <alignment horizontal="center"/>
    </xf>
    <xf numFmtId="0" fontId="4" fillId="34" borderId="53" xfId="0" applyFont="1" applyFill="1" applyBorder="1" applyAlignment="1">
      <alignment horizontal="left"/>
    </xf>
    <xf numFmtId="0" fontId="4" fillId="34" borderId="54" xfId="0" applyFont="1" applyFill="1" applyBorder="1" applyAlignment="1">
      <alignment horizontal="left"/>
    </xf>
    <xf numFmtId="0" fontId="0" fillId="34" borderId="54" xfId="0" applyFill="1" applyBorder="1" applyAlignment="1">
      <alignment horizontal="center"/>
    </xf>
    <xf numFmtId="0" fontId="0" fillId="34" borderId="62" xfId="0" applyFill="1" applyBorder="1" applyAlignment="1">
      <alignment horizontal="center"/>
    </xf>
    <xf numFmtId="0" fontId="9" fillId="0" borderId="0" xfId="0" applyFont="1" applyAlignment="1">
      <alignment horizontal="center" vertical="center" wrapText="1"/>
    </xf>
    <xf numFmtId="0" fontId="4" fillId="40" borderId="55" xfId="0" applyFont="1" applyFill="1" applyBorder="1" applyAlignment="1">
      <alignment horizontal="left" wrapText="1"/>
    </xf>
    <xf numFmtId="0" fontId="4" fillId="40" borderId="12" xfId="0" applyFont="1" applyFill="1" applyBorder="1" applyAlignment="1">
      <alignment horizontal="left"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center" vertical="center" wrapText="1"/>
    </xf>
    <xf numFmtId="0" fontId="0" fillId="0" borderId="0" xfId="0" applyAlignment="1">
      <alignment horizontal="center" wrapText="1"/>
    </xf>
    <xf numFmtId="0" fontId="0" fillId="0" borderId="0" xfId="0" applyFont="1" applyAlignment="1">
      <alignment horizontal="center" vertical="center" wrapText="1"/>
    </xf>
    <xf numFmtId="0" fontId="4" fillId="34" borderId="68" xfId="0" applyFont="1" applyFill="1" applyBorder="1" applyAlignment="1">
      <alignment horizontal="left" vertical="center"/>
    </xf>
    <xf numFmtId="0" fontId="4" fillId="34" borderId="69" xfId="0" applyFont="1" applyFill="1" applyBorder="1" applyAlignment="1">
      <alignment horizontal="left" vertical="center"/>
    </xf>
    <xf numFmtId="0" fontId="0" fillId="34" borderId="70" xfId="0" applyFill="1" applyBorder="1" applyAlignment="1">
      <alignment horizontal="center" vertical="center"/>
    </xf>
    <xf numFmtId="0" fontId="0" fillId="34" borderId="57" xfId="0" applyFill="1" applyBorder="1" applyAlignment="1">
      <alignment horizontal="center" vertical="center"/>
    </xf>
    <xf numFmtId="0" fontId="0" fillId="34" borderId="71" xfId="0" applyFill="1" applyBorder="1" applyAlignment="1">
      <alignment horizontal="center" vertical="center"/>
    </xf>
    <xf numFmtId="0" fontId="0" fillId="34" borderId="44" xfId="0" applyFill="1" applyBorder="1" applyAlignment="1">
      <alignment horizontal="center" vertical="center"/>
    </xf>
    <xf numFmtId="0" fontId="0" fillId="33" borderId="45" xfId="0" applyFill="1" applyBorder="1" applyAlignment="1">
      <alignment horizontal="center"/>
    </xf>
    <xf numFmtId="0" fontId="0" fillId="33" borderId="52" xfId="0" applyFill="1" applyBorder="1" applyAlignment="1">
      <alignment horizontal="center"/>
    </xf>
    <xf numFmtId="0" fontId="0" fillId="0" borderId="0" xfId="0" applyAlignment="1">
      <alignment horizontal="left"/>
    </xf>
    <xf numFmtId="0" fontId="4" fillId="0" borderId="0" xfId="0" applyFont="1" applyAlignment="1">
      <alignment horizontal="center" vertical="center" wrapText="1"/>
    </xf>
    <xf numFmtId="0" fontId="0" fillId="34" borderId="48" xfId="0" applyFill="1" applyBorder="1" applyAlignment="1">
      <alignment horizontal="center"/>
    </xf>
    <xf numFmtId="0" fontId="0" fillId="34" borderId="72" xfId="0" applyFill="1" applyBorder="1" applyAlignment="1">
      <alignment horizontal="center"/>
    </xf>
    <xf numFmtId="0" fontId="0" fillId="0" borderId="0" xfId="0" applyAlignment="1">
      <alignment horizontal="center"/>
    </xf>
    <xf numFmtId="0" fontId="0" fillId="33" borderId="12" xfId="0" applyFill="1" applyBorder="1" applyAlignment="1">
      <alignment horizontal="center"/>
    </xf>
    <xf numFmtId="0" fontId="4" fillId="0" borderId="0" xfId="0" applyFont="1" applyAlignment="1">
      <alignment horizontal="center" vertical="center" wrapText="1"/>
    </xf>
    <xf numFmtId="0" fontId="0" fillId="34" borderId="45" xfId="0" applyFill="1" applyBorder="1" applyAlignment="1">
      <alignment horizontal="center"/>
    </xf>
    <xf numFmtId="0" fontId="0" fillId="34" borderId="52" xfId="0" applyFill="1" applyBorder="1" applyAlignment="1">
      <alignment horizontal="center"/>
    </xf>
    <xf numFmtId="0" fontId="0" fillId="34" borderId="73" xfId="0" applyFill="1" applyBorder="1" applyAlignment="1">
      <alignment horizontal="center" vertical="center"/>
    </xf>
    <xf numFmtId="0" fontId="0" fillId="34" borderId="74" xfId="0" applyFill="1" applyBorder="1" applyAlignment="1">
      <alignment horizontal="center" vertical="center"/>
    </xf>
    <xf numFmtId="0" fontId="0" fillId="34" borderId="75" xfId="0" applyFill="1" applyBorder="1" applyAlignment="1">
      <alignment horizontal="center" vertical="center"/>
    </xf>
    <xf numFmtId="0" fontId="0" fillId="34" borderId="45" xfId="0" applyFill="1" applyBorder="1" applyAlignment="1">
      <alignment horizontal="center" vertical="center"/>
    </xf>
    <xf numFmtId="0" fontId="0" fillId="34" borderId="48" xfId="0" applyFill="1" applyBorder="1" applyAlignment="1">
      <alignment horizontal="center" vertical="center"/>
    </xf>
    <xf numFmtId="0" fontId="0" fillId="34" borderId="72" xfId="0" applyFill="1" applyBorder="1" applyAlignment="1">
      <alignment horizontal="center" vertical="center"/>
    </xf>
    <xf numFmtId="0" fontId="0" fillId="33" borderId="76" xfId="0" applyFill="1" applyBorder="1" applyAlignment="1">
      <alignment horizontal="justify" wrapText="1"/>
    </xf>
    <xf numFmtId="0" fontId="0" fillId="33" borderId="77" xfId="0" applyFill="1" applyBorder="1" applyAlignment="1">
      <alignment horizontal="justify" wrapText="1"/>
    </xf>
    <xf numFmtId="0" fontId="0" fillId="33" borderId="78" xfId="0" applyFill="1" applyBorder="1" applyAlignment="1">
      <alignment horizontal="justify" wrapText="1"/>
    </xf>
    <xf numFmtId="0" fontId="0" fillId="33" borderId="79" xfId="0" applyFill="1" applyBorder="1" applyAlignment="1">
      <alignment horizontal="justify" wrapText="1"/>
    </xf>
    <xf numFmtId="0" fontId="0" fillId="33" borderId="0" xfId="0" applyFill="1" applyBorder="1" applyAlignment="1">
      <alignment horizontal="justify" wrapText="1"/>
    </xf>
    <xf numFmtId="0" fontId="0" fillId="33" borderId="80" xfId="0" applyFill="1" applyBorder="1" applyAlignment="1">
      <alignment horizontal="justify" wrapText="1"/>
    </xf>
    <xf numFmtId="0" fontId="0" fillId="33" borderId="81" xfId="0" applyFill="1" applyBorder="1" applyAlignment="1">
      <alignment horizontal="justify" wrapText="1"/>
    </xf>
    <xf numFmtId="0" fontId="0" fillId="33" borderId="82" xfId="0" applyFill="1" applyBorder="1" applyAlignment="1">
      <alignment horizontal="justify" wrapText="1"/>
    </xf>
    <xf numFmtId="0" fontId="0" fillId="33" borderId="83" xfId="0" applyFill="1" applyBorder="1" applyAlignment="1">
      <alignment horizontal="justify" wrapText="1"/>
    </xf>
    <xf numFmtId="0" fontId="0" fillId="41" borderId="40" xfId="0" applyFill="1" applyBorder="1" applyAlignment="1">
      <alignment horizontal="center" vertical="top" wrapText="1"/>
    </xf>
    <xf numFmtId="0" fontId="0" fillId="41" borderId="10" xfId="0" applyFill="1" applyBorder="1" applyAlignment="1">
      <alignment horizontal="center" vertical="top" wrapText="1"/>
    </xf>
    <xf numFmtId="0" fontId="0" fillId="41" borderId="46" xfId="0" applyFill="1" applyBorder="1" applyAlignment="1">
      <alignment horizontal="center" vertical="top" wrapText="1"/>
    </xf>
    <xf numFmtId="0" fontId="0" fillId="41" borderId="41" xfId="0" applyFill="1" applyBorder="1" applyAlignment="1">
      <alignment horizontal="center" vertical="top" wrapText="1"/>
    </xf>
    <xf numFmtId="0" fontId="0" fillId="41" borderId="0" xfId="0" applyFill="1" applyBorder="1" applyAlignment="1">
      <alignment horizontal="center" vertical="top" wrapText="1"/>
    </xf>
    <xf numFmtId="0" fontId="0" fillId="41" borderId="47" xfId="0" applyFill="1" applyBorder="1" applyAlignment="1">
      <alignment horizontal="center" vertical="top" wrapText="1"/>
    </xf>
    <xf numFmtId="0" fontId="0" fillId="41" borderId="43" xfId="0" applyFill="1" applyBorder="1" applyAlignment="1">
      <alignment horizontal="center" vertical="top" wrapText="1"/>
    </xf>
    <xf numFmtId="0" fontId="0" fillId="41" borderId="44" xfId="0" applyFill="1" applyBorder="1" applyAlignment="1">
      <alignment horizontal="center" vertical="top" wrapText="1"/>
    </xf>
    <xf numFmtId="0" fontId="0" fillId="41" borderId="84" xfId="0" applyFill="1" applyBorder="1" applyAlignment="1">
      <alignment horizontal="center" vertical="top" wrapText="1"/>
    </xf>
    <xf numFmtId="0" fontId="0" fillId="33" borderId="45" xfId="0" applyFill="1" applyBorder="1" applyAlignment="1">
      <alignment horizontal="center" wrapText="1"/>
    </xf>
    <xf numFmtId="0" fontId="0" fillId="33" borderId="48" xfId="0" applyFill="1" applyBorder="1" applyAlignment="1">
      <alignment horizontal="center" wrapText="1"/>
    </xf>
    <xf numFmtId="0" fontId="0" fillId="33" borderId="52" xfId="0" applyFill="1" applyBorder="1" applyAlignment="1">
      <alignment horizont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3" fillId="33" borderId="12" xfId="42" applyFill="1" applyBorder="1" applyAlignment="1" applyProtection="1">
      <alignment horizontal="center"/>
      <protection/>
    </xf>
    <xf numFmtId="0" fontId="0" fillId="41" borderId="10" xfId="0" applyFill="1" applyBorder="1" applyAlignment="1">
      <alignment horizontal="justify" vertical="center" wrapText="1"/>
    </xf>
    <xf numFmtId="0" fontId="0" fillId="41" borderId="0" xfId="0" applyFill="1" applyBorder="1" applyAlignment="1">
      <alignment horizontal="justify" vertical="center" wrapText="1"/>
    </xf>
    <xf numFmtId="0" fontId="0" fillId="41" borderId="40" xfId="0" applyFill="1" applyBorder="1" applyAlignment="1">
      <alignment horizontal="left" vertical="center"/>
    </xf>
    <xf numFmtId="0" fontId="0" fillId="41" borderId="10" xfId="0" applyFill="1" applyBorder="1" applyAlignment="1">
      <alignment horizontal="left" vertical="center"/>
    </xf>
    <xf numFmtId="0" fontId="0" fillId="41" borderId="46" xfId="0" applyFill="1" applyBorder="1" applyAlignment="1">
      <alignment horizontal="left" vertical="center"/>
    </xf>
    <xf numFmtId="0" fontId="0" fillId="41" borderId="41" xfId="0" applyFill="1" applyBorder="1" applyAlignment="1">
      <alignment horizontal="left" vertical="center" wrapText="1"/>
    </xf>
    <xf numFmtId="0" fontId="0" fillId="41" borderId="0" xfId="0" applyFill="1" applyBorder="1" applyAlignment="1">
      <alignment horizontal="left" vertical="center" wrapText="1"/>
    </xf>
    <xf numFmtId="0" fontId="0" fillId="41" borderId="47" xfId="0" applyFill="1" applyBorder="1" applyAlignment="1">
      <alignment horizontal="left" vertical="center" wrapText="1"/>
    </xf>
    <xf numFmtId="0" fontId="0" fillId="41" borderId="43" xfId="0" applyFill="1" applyBorder="1" applyAlignment="1">
      <alignment horizontal="left" vertical="center" wrapText="1"/>
    </xf>
    <xf numFmtId="0" fontId="0" fillId="41" borderId="44" xfId="0" applyFill="1" applyBorder="1" applyAlignment="1">
      <alignment horizontal="left" vertical="center" wrapText="1"/>
    </xf>
    <xf numFmtId="0" fontId="0" fillId="41" borderId="84" xfId="0" applyFill="1" applyBorder="1" applyAlignment="1">
      <alignment horizontal="left" vertical="center" wrapText="1"/>
    </xf>
    <xf numFmtId="0" fontId="16" fillId="39" borderId="0" xfId="0" applyFont="1" applyFill="1" applyBorder="1" applyAlignment="1">
      <alignment horizontal="center"/>
    </xf>
    <xf numFmtId="0" fontId="10" fillId="0" borderId="0" xfId="0" applyFont="1" applyFill="1" applyAlignment="1">
      <alignment horizontal="center"/>
    </xf>
    <xf numFmtId="0" fontId="11" fillId="0" borderId="14"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21" fillId="39" borderId="0" xfId="0" applyFont="1" applyFill="1" applyAlignment="1">
      <alignment horizontal="center"/>
    </xf>
    <xf numFmtId="0" fontId="18" fillId="39" borderId="0" xfId="0" applyFont="1" applyFill="1" applyAlignment="1">
      <alignment horizontal="center"/>
    </xf>
    <xf numFmtId="0" fontId="57" fillId="34" borderId="13" xfId="0" applyFont="1" applyFill="1" applyBorder="1" applyAlignment="1">
      <alignment horizontal="center"/>
    </xf>
    <xf numFmtId="0" fontId="6" fillId="33" borderId="38"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Тепло"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95250</xdr:colOff>
      <xdr:row>32</xdr:row>
      <xdr:rowOff>76200</xdr:rowOff>
    </xdr:from>
    <xdr:ext cx="95250" cy="247650"/>
    <xdr:sp>
      <xdr:nvSpPr>
        <xdr:cNvPr id="1" name="Text Box 1"/>
        <xdr:cNvSpPr txBox="1">
          <a:spLocks noChangeArrowheads="1"/>
        </xdr:cNvSpPr>
      </xdr:nvSpPr>
      <xdr:spPr>
        <a:xfrm>
          <a:off x="3190875" y="6448425"/>
          <a:ext cx="9525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95250</xdr:colOff>
      <xdr:row>146</xdr:row>
      <xdr:rowOff>76200</xdr:rowOff>
    </xdr:from>
    <xdr:ext cx="95250" cy="247650"/>
    <xdr:sp>
      <xdr:nvSpPr>
        <xdr:cNvPr id="2" name="Text Box 1"/>
        <xdr:cNvSpPr txBox="1">
          <a:spLocks noChangeArrowheads="1"/>
        </xdr:cNvSpPr>
      </xdr:nvSpPr>
      <xdr:spPr>
        <a:xfrm>
          <a:off x="3190875" y="28213050"/>
          <a:ext cx="9525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95250</xdr:colOff>
      <xdr:row>143</xdr:row>
      <xdr:rowOff>76200</xdr:rowOff>
    </xdr:from>
    <xdr:ext cx="95250" cy="247650"/>
    <xdr:sp>
      <xdr:nvSpPr>
        <xdr:cNvPr id="3" name="Text Box 1"/>
        <xdr:cNvSpPr txBox="1">
          <a:spLocks noChangeArrowheads="1"/>
        </xdr:cNvSpPr>
      </xdr:nvSpPr>
      <xdr:spPr>
        <a:xfrm>
          <a:off x="3190875" y="27774900"/>
          <a:ext cx="9525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95250</xdr:colOff>
      <xdr:row>252</xdr:row>
      <xdr:rowOff>76200</xdr:rowOff>
    </xdr:from>
    <xdr:ext cx="95250" cy="247650"/>
    <xdr:sp>
      <xdr:nvSpPr>
        <xdr:cNvPr id="4" name="Text Box 1"/>
        <xdr:cNvSpPr txBox="1">
          <a:spLocks noChangeArrowheads="1"/>
        </xdr:cNvSpPr>
      </xdr:nvSpPr>
      <xdr:spPr>
        <a:xfrm>
          <a:off x="3190875" y="48853725"/>
          <a:ext cx="9525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95250</xdr:colOff>
      <xdr:row>359</xdr:row>
      <xdr:rowOff>76200</xdr:rowOff>
    </xdr:from>
    <xdr:ext cx="104775" cy="38100"/>
    <xdr:sp>
      <xdr:nvSpPr>
        <xdr:cNvPr id="5" name="Text Box 1"/>
        <xdr:cNvSpPr txBox="1">
          <a:spLocks noChangeArrowheads="1"/>
        </xdr:cNvSpPr>
      </xdr:nvSpPr>
      <xdr:spPr>
        <a:xfrm>
          <a:off x="3190875" y="69542025"/>
          <a:ext cx="104775"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95250</xdr:colOff>
      <xdr:row>433</xdr:row>
      <xdr:rowOff>0</xdr:rowOff>
    </xdr:from>
    <xdr:ext cx="104775" cy="85725"/>
    <xdr:sp>
      <xdr:nvSpPr>
        <xdr:cNvPr id="6" name="Text Box 1"/>
        <xdr:cNvSpPr txBox="1">
          <a:spLocks noChangeArrowheads="1"/>
        </xdr:cNvSpPr>
      </xdr:nvSpPr>
      <xdr:spPr>
        <a:xfrm>
          <a:off x="3190875" y="83562825"/>
          <a:ext cx="104775" cy="857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95250</xdr:colOff>
      <xdr:row>467</xdr:row>
      <xdr:rowOff>76200</xdr:rowOff>
    </xdr:from>
    <xdr:ext cx="104775" cy="38100"/>
    <xdr:sp>
      <xdr:nvSpPr>
        <xdr:cNvPr id="7" name="Text Box 2"/>
        <xdr:cNvSpPr txBox="1">
          <a:spLocks noChangeArrowheads="1"/>
        </xdr:cNvSpPr>
      </xdr:nvSpPr>
      <xdr:spPr>
        <a:xfrm>
          <a:off x="3190875" y="90411300"/>
          <a:ext cx="104775"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95250</xdr:colOff>
      <xdr:row>543</xdr:row>
      <xdr:rowOff>0</xdr:rowOff>
    </xdr:from>
    <xdr:ext cx="95250" cy="219075"/>
    <xdr:sp>
      <xdr:nvSpPr>
        <xdr:cNvPr id="8" name="Text Box 1"/>
        <xdr:cNvSpPr txBox="1">
          <a:spLocks noChangeArrowheads="1"/>
        </xdr:cNvSpPr>
      </xdr:nvSpPr>
      <xdr:spPr>
        <a:xfrm>
          <a:off x="3190875" y="10482262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95250</xdr:colOff>
      <xdr:row>543</xdr:row>
      <xdr:rowOff>0</xdr:rowOff>
    </xdr:from>
    <xdr:ext cx="95250" cy="219075"/>
    <xdr:sp>
      <xdr:nvSpPr>
        <xdr:cNvPr id="9" name="Text Box 2"/>
        <xdr:cNvSpPr txBox="1">
          <a:spLocks noChangeArrowheads="1"/>
        </xdr:cNvSpPr>
      </xdr:nvSpPr>
      <xdr:spPr>
        <a:xfrm>
          <a:off x="3190875" y="10482262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95250</xdr:colOff>
      <xdr:row>543</xdr:row>
      <xdr:rowOff>0</xdr:rowOff>
    </xdr:from>
    <xdr:ext cx="95250" cy="219075"/>
    <xdr:sp>
      <xdr:nvSpPr>
        <xdr:cNvPr id="10" name="Text Box 3"/>
        <xdr:cNvSpPr txBox="1">
          <a:spLocks noChangeArrowheads="1"/>
        </xdr:cNvSpPr>
      </xdr:nvSpPr>
      <xdr:spPr>
        <a:xfrm>
          <a:off x="3190875" y="10482262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95250</xdr:colOff>
      <xdr:row>569</xdr:row>
      <xdr:rowOff>0</xdr:rowOff>
    </xdr:from>
    <xdr:ext cx="95250" cy="257175"/>
    <xdr:sp>
      <xdr:nvSpPr>
        <xdr:cNvPr id="11" name="Text Box 4"/>
        <xdr:cNvSpPr txBox="1">
          <a:spLocks noChangeArrowheads="1"/>
        </xdr:cNvSpPr>
      </xdr:nvSpPr>
      <xdr:spPr>
        <a:xfrm>
          <a:off x="3190875" y="109975650"/>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1056;&#1072;&#1073;&#1086;&#1095;&#1080;&#1081;%20&#1089;&#1090;&#1086;&#1083;\&#1086;&#1073;&#1084;&#1077;&#1085;&#1085;&#1080;&#1082;\&#1055;&#1069;&#1054;\&#1040;&#1085;&#1072;&#1083;&#1080;&#1079;%202008-2011\&#1087;&#1086;%20&#1091;&#1095;&#1072;&#1089;&#1090;&#1082;&#1072;&#1084;%202011&#1075;\&#1050;&#1072;&#1083;&#1100;&#1082;&#1091;&#1083;&#1103;&#1094;&#1080;&#1080;%20&#1086;&#1090;&#1095;&#1077;&#1090;&#1085;&#1099;&#1077;%202011%209%20&#1084;&#1077;&#10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ыработка (уголь)"/>
      <sheetName val="выработка(газ)"/>
      <sheetName val="Подгорный"/>
      <sheetName val="ЯНШУ"/>
      <sheetName val="Газ "/>
      <sheetName val="перед.т.эн."/>
      <sheetName val="проч.деят(обсл. туз)"/>
      <sheetName val="кальк.для газа 6-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mailto:U-energo06@mail.ru"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C11"/>
  <sheetViews>
    <sheetView tabSelected="1" zoomScalePageLayoutView="0" workbookViewId="0" topLeftCell="A1">
      <selection activeCell="B5" sqref="B5"/>
    </sheetView>
  </sheetViews>
  <sheetFormatPr defaultColWidth="9.140625" defaultRowHeight="15"/>
  <cols>
    <col min="2" max="2" width="47.28125" style="0" customWidth="1"/>
    <col min="3" max="3" width="16.421875" style="0" customWidth="1"/>
  </cols>
  <sheetData>
    <row r="4" spans="2:3" ht="111.75" customHeight="1">
      <c r="B4" s="270" t="s">
        <v>341</v>
      </c>
      <c r="C4" s="271"/>
    </row>
    <row r="5" spans="2:3" ht="33.75" customHeight="1">
      <c r="B5" s="13" t="s">
        <v>37</v>
      </c>
      <c r="C5" s="16" t="s">
        <v>14</v>
      </c>
    </row>
    <row r="6" spans="2:3" ht="33" customHeight="1">
      <c r="B6" s="14" t="s">
        <v>2</v>
      </c>
      <c r="C6" s="16" t="s">
        <v>23</v>
      </c>
    </row>
    <row r="7" spans="2:3" ht="30">
      <c r="B7" s="10" t="s">
        <v>38</v>
      </c>
      <c r="C7" s="16" t="s">
        <v>14</v>
      </c>
    </row>
    <row r="8" spans="2:3" ht="30">
      <c r="B8" s="15" t="s">
        <v>39</v>
      </c>
      <c r="C8" s="16" t="s">
        <v>14</v>
      </c>
    </row>
    <row r="9" spans="2:3" ht="30">
      <c r="B9" s="10" t="s">
        <v>40</v>
      </c>
      <c r="C9" s="16" t="s">
        <v>23</v>
      </c>
    </row>
    <row r="10" spans="2:3" ht="45">
      <c r="B10" s="10" t="s">
        <v>3</v>
      </c>
      <c r="C10" s="16" t="s">
        <v>27</v>
      </c>
    </row>
    <row r="11" spans="2:3" ht="30">
      <c r="B11" s="10" t="s">
        <v>4</v>
      </c>
      <c r="C11" s="16" t="s">
        <v>27</v>
      </c>
    </row>
  </sheetData>
  <sheetProtection/>
  <mergeCells count="1">
    <mergeCell ref="B4:C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2:B58"/>
  <sheetViews>
    <sheetView zoomScalePageLayoutView="0" workbookViewId="0" topLeftCell="A1">
      <selection activeCell="A2" sqref="A2:B2"/>
    </sheetView>
  </sheetViews>
  <sheetFormatPr defaultColWidth="9.140625" defaultRowHeight="15"/>
  <cols>
    <col min="1" max="1" width="43.421875" style="0" customWidth="1"/>
    <col min="2" max="2" width="50.421875" style="0" customWidth="1"/>
  </cols>
  <sheetData>
    <row r="2" spans="1:2" ht="36" customHeight="1">
      <c r="A2" s="303" t="s">
        <v>346</v>
      </c>
      <c r="B2" s="336"/>
    </row>
    <row r="3" ht="14.25" customHeight="1" thickBot="1"/>
    <row r="4" spans="1:2" ht="15">
      <c r="A4" s="6" t="s">
        <v>0</v>
      </c>
      <c r="B4" s="73" t="s">
        <v>171</v>
      </c>
    </row>
    <row r="5" spans="1:2" ht="15">
      <c r="A5" s="6" t="s">
        <v>28</v>
      </c>
      <c r="B5" s="74">
        <v>1102028663</v>
      </c>
    </row>
    <row r="6" spans="1:2" ht="15">
      <c r="A6" s="6" t="s">
        <v>29</v>
      </c>
      <c r="B6" s="74">
        <v>110201001</v>
      </c>
    </row>
    <row r="7" spans="1:2" ht="15">
      <c r="A7" s="6" t="s">
        <v>67</v>
      </c>
      <c r="B7" s="75" t="s">
        <v>172</v>
      </c>
    </row>
    <row r="8" spans="1:2" ht="15">
      <c r="A8" s="6" t="s">
        <v>69</v>
      </c>
      <c r="B8" s="259" t="s">
        <v>324</v>
      </c>
    </row>
    <row r="10" spans="1:2" ht="30" customHeight="1">
      <c r="A10" s="337" t="s">
        <v>327</v>
      </c>
      <c r="B10" s="337"/>
    </row>
    <row r="11" ht="14.25" customHeight="1" thickBot="1"/>
    <row r="12" spans="1:2" ht="16.5" thickBot="1" thickTop="1">
      <c r="A12" s="7" t="s">
        <v>5</v>
      </c>
      <c r="B12" s="8" t="s">
        <v>6</v>
      </c>
    </row>
    <row r="13" spans="1:2" ht="31.5" customHeight="1" thickBot="1" thickTop="1">
      <c r="A13" s="39" t="s">
        <v>81</v>
      </c>
      <c r="B13" s="258" t="s">
        <v>326</v>
      </c>
    </row>
    <row r="14" spans="1:2" ht="16.5" thickBot="1" thickTop="1">
      <c r="A14" s="39" t="s">
        <v>82</v>
      </c>
      <c r="B14" s="268">
        <f>B15+B31</f>
        <v>59080.10475</v>
      </c>
    </row>
    <row r="15" spans="1:2" ht="48.75" customHeight="1" thickTop="1">
      <c r="A15" s="33" t="s">
        <v>83</v>
      </c>
      <c r="B15" s="264">
        <v>57890.30813</v>
      </c>
    </row>
    <row r="16" spans="1:2" ht="30">
      <c r="A16" s="34" t="s">
        <v>43</v>
      </c>
      <c r="B16" s="265">
        <v>0</v>
      </c>
    </row>
    <row r="17" spans="1:2" ht="15">
      <c r="A17" s="34" t="s">
        <v>164</v>
      </c>
      <c r="B17" s="265">
        <v>19092.01039</v>
      </c>
    </row>
    <row r="18" spans="1:2" ht="60">
      <c r="A18" s="34" t="s">
        <v>45</v>
      </c>
      <c r="B18" s="265">
        <v>6235.90061</v>
      </c>
    </row>
    <row r="19" spans="1:2" ht="15">
      <c r="A19" s="35" t="s">
        <v>70</v>
      </c>
      <c r="B19" s="265">
        <v>3.74</v>
      </c>
    </row>
    <row r="20" spans="1:2" ht="15">
      <c r="A20" s="35" t="s">
        <v>47</v>
      </c>
      <c r="B20" s="265">
        <v>1666.04</v>
      </c>
    </row>
    <row r="21" spans="1:2" ht="35.25" customHeight="1">
      <c r="A21" s="34" t="s">
        <v>48</v>
      </c>
      <c r="B21" s="265">
        <v>738.17141</v>
      </c>
    </row>
    <row r="22" spans="1:2" ht="30">
      <c r="A22" s="34" t="s">
        <v>49</v>
      </c>
      <c r="B22" s="265">
        <v>0</v>
      </c>
    </row>
    <row r="23" spans="1:2" ht="45">
      <c r="A23" s="34" t="s">
        <v>50</v>
      </c>
      <c r="B23" s="265">
        <f>10668.59081+3221.91443</f>
        <v>13890.505239999999</v>
      </c>
    </row>
    <row r="24" spans="1:2" ht="60">
      <c r="A24" s="34" t="s">
        <v>51</v>
      </c>
      <c r="B24" s="265">
        <f>256.09433+3192.0807</f>
        <v>3448.17503</v>
      </c>
    </row>
    <row r="25" spans="1:2" ht="30">
      <c r="A25" s="34" t="s">
        <v>52</v>
      </c>
      <c r="B25" s="265">
        <v>1555.87125</v>
      </c>
    </row>
    <row r="26" spans="1:2" ht="30">
      <c r="A26" s="36" t="s">
        <v>53</v>
      </c>
      <c r="B26" s="265">
        <f>1057.10344+319.24524</f>
        <v>1376.34868</v>
      </c>
    </row>
    <row r="27" spans="1:2" ht="30">
      <c r="A27" s="34" t="s">
        <v>54</v>
      </c>
      <c r="B27" s="265">
        <v>4384.86516</v>
      </c>
    </row>
    <row r="28" spans="1:2" ht="30">
      <c r="A28" s="36" t="s">
        <v>55</v>
      </c>
      <c r="B28" s="265">
        <f>3273.51533+988.60163</f>
        <v>4262.11696</v>
      </c>
    </row>
    <row r="29" spans="1:2" ht="45">
      <c r="A29" s="34" t="s">
        <v>56</v>
      </c>
      <c r="B29" s="265">
        <v>2561.27118</v>
      </c>
    </row>
    <row r="30" spans="1:2" ht="78" thickBot="1">
      <c r="A30" s="37" t="s">
        <v>165</v>
      </c>
      <c r="B30" s="266">
        <v>0</v>
      </c>
    </row>
    <row r="31" spans="1:2" ht="31.5" thickBot="1" thickTop="1">
      <c r="A31" s="38" t="s">
        <v>84</v>
      </c>
      <c r="B31" s="267">
        <v>1189.79662</v>
      </c>
    </row>
    <row r="32" spans="1:2" ht="30.75" thickTop="1">
      <c r="A32" s="33" t="s">
        <v>85</v>
      </c>
      <c r="B32" s="264">
        <v>0</v>
      </c>
    </row>
    <row r="33" spans="1:2" ht="91.5" customHeight="1" thickBot="1">
      <c r="A33" s="37" t="s">
        <v>7</v>
      </c>
      <c r="B33" s="266">
        <v>0</v>
      </c>
    </row>
    <row r="34" spans="1:2" ht="30.75" thickTop="1">
      <c r="A34" s="33" t="s">
        <v>86</v>
      </c>
      <c r="B34" s="264"/>
    </row>
    <row r="35" spans="1:2" ht="30.75" thickBot="1">
      <c r="A35" s="37" t="s">
        <v>9</v>
      </c>
      <c r="B35" s="266" t="s">
        <v>191</v>
      </c>
    </row>
    <row r="36" spans="1:2" ht="46.5" thickBot="1" thickTop="1">
      <c r="A36" s="39" t="s">
        <v>108</v>
      </c>
      <c r="B36" s="268"/>
    </row>
    <row r="37" spans="1:2" ht="31.5" thickBot="1" thickTop="1">
      <c r="A37" s="39" t="s">
        <v>87</v>
      </c>
      <c r="B37" s="263">
        <v>41.16</v>
      </c>
    </row>
    <row r="38" spans="1:2" ht="16.5" thickBot="1" thickTop="1">
      <c r="A38" s="39" t="s">
        <v>88</v>
      </c>
      <c r="B38" s="263">
        <v>30.351</v>
      </c>
    </row>
    <row r="39" spans="1:2" ht="31.5" thickBot="1" thickTop="1">
      <c r="A39" s="39" t="s">
        <v>89</v>
      </c>
      <c r="B39" s="263">
        <v>43.62</v>
      </c>
    </row>
    <row r="40" spans="1:2" ht="31.5" thickBot="1" thickTop="1">
      <c r="A40" s="39" t="s">
        <v>90</v>
      </c>
      <c r="B40" s="268">
        <v>0</v>
      </c>
    </row>
    <row r="41" spans="1:2" ht="30.75" thickTop="1">
      <c r="A41" s="33" t="s">
        <v>91</v>
      </c>
      <c r="B41" s="260">
        <v>36.828</v>
      </c>
    </row>
    <row r="42" spans="1:2" ht="15">
      <c r="A42" s="34" t="s">
        <v>8</v>
      </c>
      <c r="B42" s="261">
        <v>30.367</v>
      </c>
    </row>
    <row r="43" spans="1:2" ht="15.75" thickBot="1">
      <c r="A43" s="37" t="s">
        <v>72</v>
      </c>
      <c r="B43" s="262">
        <v>6.461</v>
      </c>
    </row>
    <row r="44" spans="1:2" ht="32.25" customHeight="1" thickBot="1" thickTop="1">
      <c r="A44" s="39" t="s">
        <v>92</v>
      </c>
      <c r="B44" s="268">
        <v>13.59</v>
      </c>
    </row>
    <row r="45" spans="1:2" ht="46.5" thickBot="1" thickTop="1">
      <c r="A45" s="39" t="s">
        <v>93</v>
      </c>
      <c r="B45" s="268">
        <v>27.8836</v>
      </c>
    </row>
    <row r="46" spans="1:2" ht="31.5" thickBot="1" thickTop="1">
      <c r="A46" s="39" t="s">
        <v>94</v>
      </c>
      <c r="B46" s="268" t="s">
        <v>191</v>
      </c>
    </row>
    <row r="47" spans="1:2" ht="16.5" thickBot="1" thickTop="1">
      <c r="A47" s="39" t="s">
        <v>95</v>
      </c>
      <c r="B47" s="268" t="s">
        <v>191</v>
      </c>
    </row>
    <row r="48" spans="1:2" ht="31.5" thickBot="1" thickTop="1">
      <c r="A48" s="39" t="s">
        <v>96</v>
      </c>
      <c r="B48" s="268">
        <v>4</v>
      </c>
    </row>
    <row r="49" spans="1:2" ht="16.5" thickBot="1" thickTop="1">
      <c r="A49" s="39" t="s">
        <v>97</v>
      </c>
      <c r="B49" s="268" t="s">
        <v>191</v>
      </c>
    </row>
    <row r="50" spans="1:2" ht="31.5" thickBot="1" thickTop="1">
      <c r="A50" s="39" t="s">
        <v>98</v>
      </c>
      <c r="B50" s="268">
        <v>67.4</v>
      </c>
    </row>
    <row r="51" spans="1:2" ht="46.5" thickBot="1" thickTop="1">
      <c r="A51" s="39" t="s">
        <v>99</v>
      </c>
      <c r="B51" s="268">
        <v>163</v>
      </c>
    </row>
    <row r="52" spans="1:2" ht="46.5" thickBot="1" thickTop="1">
      <c r="A52" s="39" t="s">
        <v>100</v>
      </c>
      <c r="B52" s="268">
        <v>39.09</v>
      </c>
    </row>
    <row r="53" spans="1:2" ht="46.5" thickBot="1" thickTop="1">
      <c r="A53" s="39" t="s">
        <v>101</v>
      </c>
      <c r="B53" s="268">
        <v>0.51</v>
      </c>
    </row>
    <row r="54" ht="15.75" thickTop="1"/>
    <row r="55" spans="1:2" ht="30" customHeight="1">
      <c r="A55" s="334" t="s">
        <v>107</v>
      </c>
      <c r="B55" s="334"/>
    </row>
    <row r="56" spans="1:2" ht="33" customHeight="1">
      <c r="A56" s="335" t="s">
        <v>119</v>
      </c>
      <c r="B56" s="335"/>
    </row>
    <row r="57" spans="1:2" ht="105.75" customHeight="1">
      <c r="A57" s="334" t="s">
        <v>166</v>
      </c>
      <c r="B57" s="334"/>
    </row>
    <row r="58" spans="1:2" ht="33.75" customHeight="1">
      <c r="A58" s="334" t="s">
        <v>109</v>
      </c>
      <c r="B58" s="334"/>
    </row>
    <row r="62" ht="14.25" customHeight="1"/>
  </sheetData>
  <sheetProtection/>
  <mergeCells count="6">
    <mergeCell ref="A2:B2"/>
    <mergeCell ref="A10:B10"/>
    <mergeCell ref="A55:B55"/>
    <mergeCell ref="A56:B56"/>
    <mergeCell ref="A57:B57"/>
    <mergeCell ref="A58:B58"/>
  </mergeCells>
  <printOptions/>
  <pageMargins left="0.7086614173228347" right="0.7086614173228347" top="0.1968503937007874" bottom="0.3937007874015748" header="0.31496062992125984" footer="0.31496062992125984"/>
  <pageSetup fitToHeight="0" fitToWidth="1"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sheetPr>
    <pageSetUpPr fitToPage="1"/>
  </sheetPr>
  <dimension ref="A2:B58"/>
  <sheetViews>
    <sheetView zoomScalePageLayoutView="0" workbookViewId="0" topLeftCell="A1">
      <selection activeCell="A2" sqref="A2:B2"/>
    </sheetView>
  </sheetViews>
  <sheetFormatPr defaultColWidth="9.140625" defaultRowHeight="15"/>
  <cols>
    <col min="1" max="1" width="43.421875" style="0" customWidth="1"/>
    <col min="2" max="2" width="50.57421875" style="0" customWidth="1"/>
  </cols>
  <sheetData>
    <row r="2" spans="1:2" ht="36" customHeight="1">
      <c r="A2" s="303" t="s">
        <v>346</v>
      </c>
      <c r="B2" s="336"/>
    </row>
    <row r="3" ht="14.25" customHeight="1" thickBot="1"/>
    <row r="4" spans="1:2" ht="15">
      <c r="A4" s="6" t="s">
        <v>0</v>
      </c>
      <c r="B4" s="73" t="s">
        <v>171</v>
      </c>
    </row>
    <row r="5" spans="1:2" ht="15">
      <c r="A5" s="6" t="s">
        <v>28</v>
      </c>
      <c r="B5" s="74">
        <v>1102028663</v>
      </c>
    </row>
    <row r="6" spans="1:2" ht="15">
      <c r="A6" s="6" t="s">
        <v>29</v>
      </c>
      <c r="B6" s="74">
        <v>110201001</v>
      </c>
    </row>
    <row r="7" spans="1:2" ht="15">
      <c r="A7" s="6" t="s">
        <v>67</v>
      </c>
      <c r="B7" s="75" t="s">
        <v>172</v>
      </c>
    </row>
    <row r="8" spans="1:2" ht="15">
      <c r="A8" s="6" t="s">
        <v>69</v>
      </c>
      <c r="B8" s="259" t="s">
        <v>324</v>
      </c>
    </row>
    <row r="10" spans="1:2" ht="30" customHeight="1">
      <c r="A10" s="337" t="s">
        <v>328</v>
      </c>
      <c r="B10" s="337"/>
    </row>
    <row r="11" ht="14.25" customHeight="1" thickBot="1"/>
    <row r="12" spans="1:2" ht="16.5" thickBot="1" thickTop="1">
      <c r="A12" s="7" t="s">
        <v>5</v>
      </c>
      <c r="B12" s="8" t="s">
        <v>6</v>
      </c>
    </row>
    <row r="13" spans="1:2" ht="31.5" customHeight="1" thickBot="1" thickTop="1">
      <c r="A13" s="39" t="s">
        <v>81</v>
      </c>
      <c r="B13" s="258" t="s">
        <v>326</v>
      </c>
    </row>
    <row r="14" spans="1:2" ht="16.5" thickBot="1" thickTop="1">
      <c r="A14" s="39" t="s">
        <v>82</v>
      </c>
      <c r="B14" s="268">
        <f>B15+B31</f>
        <v>27031.23386</v>
      </c>
    </row>
    <row r="15" spans="1:2" ht="48.75" customHeight="1" thickTop="1">
      <c r="A15" s="33" t="s">
        <v>83</v>
      </c>
      <c r="B15" s="264">
        <v>26622.42254</v>
      </c>
    </row>
    <row r="16" spans="1:2" ht="30">
      <c r="A16" s="34" t="s">
        <v>43</v>
      </c>
      <c r="B16" s="265">
        <v>0</v>
      </c>
    </row>
    <row r="17" spans="1:2" ht="15">
      <c r="A17" s="34" t="s">
        <v>164</v>
      </c>
      <c r="B17" s="265">
        <v>13287.41402</v>
      </c>
    </row>
    <row r="18" spans="1:2" ht="60">
      <c r="A18" s="34" t="s">
        <v>45</v>
      </c>
      <c r="B18" s="265">
        <v>3567.8456</v>
      </c>
    </row>
    <row r="19" spans="1:2" ht="15">
      <c r="A19" s="35" t="s">
        <v>70</v>
      </c>
      <c r="B19" s="265">
        <v>3.71</v>
      </c>
    </row>
    <row r="20" spans="1:2" ht="15">
      <c r="A20" s="35" t="s">
        <v>47</v>
      </c>
      <c r="B20" s="265">
        <v>962.28</v>
      </c>
    </row>
    <row r="21" spans="1:2" ht="35.25" customHeight="1">
      <c r="A21" s="34" t="s">
        <v>48</v>
      </c>
      <c r="B21" s="265">
        <v>595.86006</v>
      </c>
    </row>
    <row r="22" spans="1:2" ht="30">
      <c r="A22" s="34" t="s">
        <v>49</v>
      </c>
      <c r="B22" s="265">
        <v>0</v>
      </c>
    </row>
    <row r="23" spans="1:2" ht="45">
      <c r="A23" s="34" t="s">
        <v>50</v>
      </c>
      <c r="B23" s="265">
        <f>3308.96041+999.30604</f>
        <v>4308.26645</v>
      </c>
    </row>
    <row r="24" spans="1:2" ht="60">
      <c r="A24" s="34" t="s">
        <v>51</v>
      </c>
      <c r="B24" s="265">
        <v>0.63432</v>
      </c>
    </row>
    <row r="25" spans="1:2" ht="30">
      <c r="A25" s="34" t="s">
        <v>52</v>
      </c>
      <c r="B25" s="265">
        <v>352.20384</v>
      </c>
    </row>
    <row r="26" spans="1:2" ht="30">
      <c r="A26" s="36" t="s">
        <v>53</v>
      </c>
      <c r="B26" s="265">
        <f>251.71499+76.01793</f>
        <v>327.73292000000004</v>
      </c>
    </row>
    <row r="27" spans="1:2" ht="30">
      <c r="A27" s="34" t="s">
        <v>54</v>
      </c>
      <c r="B27" s="265">
        <v>386.36106</v>
      </c>
    </row>
    <row r="28" spans="1:2" ht="30">
      <c r="A28" s="36" t="s">
        <v>55</v>
      </c>
      <c r="B28" s="265">
        <f>279.05482+84.27456</f>
        <v>363.32938</v>
      </c>
    </row>
    <row r="29" spans="1:2" ht="45">
      <c r="A29" s="34" t="s">
        <v>56</v>
      </c>
      <c r="B29" s="265">
        <v>1768.66</v>
      </c>
    </row>
    <row r="30" spans="1:2" ht="78" thickBot="1">
      <c r="A30" s="37" t="s">
        <v>165</v>
      </c>
      <c r="B30" s="266">
        <v>0</v>
      </c>
    </row>
    <row r="31" spans="1:2" ht="31.5" thickBot="1" thickTop="1">
      <c r="A31" s="38" t="s">
        <v>84</v>
      </c>
      <c r="B31" s="267">
        <v>408.81132</v>
      </c>
    </row>
    <row r="32" spans="1:2" ht="30.75" thickTop="1">
      <c r="A32" s="33" t="s">
        <v>85</v>
      </c>
      <c r="B32" s="264">
        <v>0</v>
      </c>
    </row>
    <row r="33" spans="1:2" ht="91.5" customHeight="1" thickBot="1">
      <c r="A33" s="37" t="s">
        <v>7</v>
      </c>
      <c r="B33" s="266">
        <v>0</v>
      </c>
    </row>
    <row r="34" spans="1:2" ht="30.75" thickTop="1">
      <c r="A34" s="33" t="s">
        <v>86</v>
      </c>
      <c r="B34" s="264"/>
    </row>
    <row r="35" spans="1:2" ht="30.75" thickBot="1">
      <c r="A35" s="37" t="s">
        <v>9</v>
      </c>
      <c r="B35" s="266" t="s">
        <v>191</v>
      </c>
    </row>
    <row r="36" spans="1:2" ht="46.5" thickBot="1" thickTop="1">
      <c r="A36" s="39" t="s">
        <v>108</v>
      </c>
      <c r="B36" s="268"/>
    </row>
    <row r="37" spans="1:2" ht="31.5" thickBot="1" thickTop="1">
      <c r="A37" s="39" t="s">
        <v>87</v>
      </c>
      <c r="B37" s="263">
        <v>19.2</v>
      </c>
    </row>
    <row r="38" spans="1:2" ht="16.5" thickBot="1" thickTop="1">
      <c r="A38" s="39" t="s">
        <v>88</v>
      </c>
      <c r="B38" s="263">
        <v>7.325</v>
      </c>
    </row>
    <row r="39" spans="1:2" ht="31.5" thickBot="1" thickTop="1">
      <c r="A39" s="39" t="s">
        <v>89</v>
      </c>
      <c r="B39" s="263">
        <v>29.54</v>
      </c>
    </row>
    <row r="40" spans="1:2" ht="31.5" thickBot="1" thickTop="1">
      <c r="A40" s="39" t="s">
        <v>90</v>
      </c>
      <c r="B40" s="268">
        <v>0</v>
      </c>
    </row>
    <row r="41" spans="1:2" ht="30.75" thickTop="1">
      <c r="A41" s="33" t="s">
        <v>91</v>
      </c>
      <c r="B41" s="260">
        <v>25.86</v>
      </c>
    </row>
    <row r="42" spans="1:2" ht="15">
      <c r="A42" s="34" t="s">
        <v>8</v>
      </c>
      <c r="B42" s="261">
        <v>0.42</v>
      </c>
    </row>
    <row r="43" spans="1:2" ht="15.75" thickBot="1">
      <c r="A43" s="37" t="s">
        <v>72</v>
      </c>
      <c r="B43" s="262">
        <v>25.44</v>
      </c>
    </row>
    <row r="44" spans="1:2" ht="32.25" customHeight="1" thickBot="1" thickTop="1">
      <c r="A44" s="39" t="s">
        <v>92</v>
      </c>
      <c r="B44" s="268">
        <v>10.52</v>
      </c>
    </row>
    <row r="45" spans="1:2" ht="46.5" thickBot="1" thickTop="1">
      <c r="A45" s="39" t="s">
        <v>93</v>
      </c>
      <c r="B45" s="268">
        <v>11.904</v>
      </c>
    </row>
    <row r="46" spans="1:2" ht="31.5" thickBot="1" thickTop="1">
      <c r="A46" s="39" t="s">
        <v>94</v>
      </c>
      <c r="B46" s="268" t="s">
        <v>191</v>
      </c>
    </row>
    <row r="47" spans="1:2" ht="16.5" thickBot="1" thickTop="1">
      <c r="A47" s="39" t="s">
        <v>95</v>
      </c>
      <c r="B47" s="268" t="s">
        <v>191</v>
      </c>
    </row>
    <row r="48" spans="1:2" ht="31.5" thickBot="1" thickTop="1">
      <c r="A48" s="39" t="s">
        <v>96</v>
      </c>
      <c r="B48" s="268">
        <v>1</v>
      </c>
    </row>
    <row r="49" spans="1:2" ht="16.5" thickBot="1" thickTop="1">
      <c r="A49" s="39" t="s">
        <v>97</v>
      </c>
      <c r="B49" s="268" t="s">
        <v>191</v>
      </c>
    </row>
    <row r="50" spans="1:2" ht="31.5" thickBot="1" thickTop="1">
      <c r="A50" s="39" t="s">
        <v>98</v>
      </c>
      <c r="B50" s="268">
        <v>21.7</v>
      </c>
    </row>
    <row r="51" spans="1:2" ht="46.5" thickBot="1" thickTop="1">
      <c r="A51" s="39" t="s">
        <v>99</v>
      </c>
      <c r="B51" s="268">
        <v>165</v>
      </c>
    </row>
    <row r="52" spans="1:2" ht="46.5" thickBot="1" thickTop="1">
      <c r="A52" s="39" t="s">
        <v>100</v>
      </c>
      <c r="B52" s="268">
        <v>33.3</v>
      </c>
    </row>
    <row r="53" spans="1:2" ht="46.5" thickBot="1" thickTop="1">
      <c r="A53" s="39" t="s">
        <v>101</v>
      </c>
      <c r="B53" s="268">
        <v>0.61</v>
      </c>
    </row>
    <row r="54" ht="15.75" thickTop="1"/>
    <row r="55" spans="1:2" ht="30" customHeight="1">
      <c r="A55" s="334" t="s">
        <v>107</v>
      </c>
      <c r="B55" s="334"/>
    </row>
    <row r="56" spans="1:2" ht="33" customHeight="1">
      <c r="A56" s="335" t="s">
        <v>119</v>
      </c>
      <c r="B56" s="335"/>
    </row>
    <row r="57" spans="1:2" ht="105.75" customHeight="1">
      <c r="A57" s="334" t="s">
        <v>166</v>
      </c>
      <c r="B57" s="334"/>
    </row>
    <row r="58" spans="1:2" ht="33.75" customHeight="1">
      <c r="A58" s="334" t="s">
        <v>109</v>
      </c>
      <c r="B58" s="334"/>
    </row>
    <row r="62" ht="14.25" customHeight="1"/>
  </sheetData>
  <sheetProtection/>
  <mergeCells count="6">
    <mergeCell ref="A2:B2"/>
    <mergeCell ref="A10:B10"/>
    <mergeCell ref="A55:B55"/>
    <mergeCell ref="A56:B56"/>
    <mergeCell ref="A57:B57"/>
    <mergeCell ref="A58:B58"/>
  </mergeCells>
  <printOptions/>
  <pageMargins left="0.7086614173228347" right="0.7086614173228347" top="0.1968503937007874" bottom="0.3937007874015748"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pageSetUpPr fitToPage="1"/>
  </sheetPr>
  <dimension ref="A2:B58"/>
  <sheetViews>
    <sheetView zoomScalePageLayoutView="0" workbookViewId="0" topLeftCell="A1">
      <selection activeCell="A2" sqref="A2:B2"/>
    </sheetView>
  </sheetViews>
  <sheetFormatPr defaultColWidth="9.140625" defaultRowHeight="15"/>
  <cols>
    <col min="1" max="1" width="43.421875" style="0" customWidth="1"/>
    <col min="2" max="2" width="48.57421875" style="0" customWidth="1"/>
  </cols>
  <sheetData>
    <row r="2" spans="1:2" ht="36" customHeight="1">
      <c r="A2" s="303" t="s">
        <v>346</v>
      </c>
      <c r="B2" s="336"/>
    </row>
    <row r="3" ht="14.25" customHeight="1" thickBot="1"/>
    <row r="4" spans="1:2" ht="15">
      <c r="A4" s="6" t="s">
        <v>0</v>
      </c>
      <c r="B4" s="73" t="s">
        <v>171</v>
      </c>
    </row>
    <row r="5" spans="1:2" ht="15">
      <c r="A5" s="6" t="s">
        <v>28</v>
      </c>
      <c r="B5" s="74">
        <v>1102028663</v>
      </c>
    </row>
    <row r="6" spans="1:2" ht="15">
      <c r="A6" s="6" t="s">
        <v>29</v>
      </c>
      <c r="B6" s="74">
        <v>110201001</v>
      </c>
    </row>
    <row r="7" spans="1:2" ht="15">
      <c r="A7" s="6" t="s">
        <v>67</v>
      </c>
      <c r="B7" s="75" t="s">
        <v>172</v>
      </c>
    </row>
    <row r="8" spans="1:2" ht="15">
      <c r="A8" s="6" t="s">
        <v>69</v>
      </c>
      <c r="B8" s="259" t="s">
        <v>324</v>
      </c>
    </row>
    <row r="10" spans="1:2" ht="30" customHeight="1">
      <c r="A10" s="337" t="s">
        <v>329</v>
      </c>
      <c r="B10" s="337"/>
    </row>
    <row r="11" ht="14.25" customHeight="1" thickBot="1"/>
    <row r="12" spans="1:2" ht="16.5" thickBot="1" thickTop="1">
      <c r="A12" s="7" t="s">
        <v>5</v>
      </c>
      <c r="B12" s="8" t="s">
        <v>6</v>
      </c>
    </row>
    <row r="13" spans="1:2" ht="31.5" customHeight="1" thickBot="1" thickTop="1">
      <c r="A13" s="39" t="s">
        <v>81</v>
      </c>
      <c r="B13" s="258" t="s">
        <v>326</v>
      </c>
    </row>
    <row r="14" spans="1:2" ht="16.5" thickBot="1" thickTop="1">
      <c r="A14" s="39" t="s">
        <v>82</v>
      </c>
      <c r="B14" s="268">
        <f>B15+B31</f>
        <v>53567.165179999996</v>
      </c>
    </row>
    <row r="15" spans="1:2" ht="48.75" customHeight="1" thickTop="1">
      <c r="A15" s="33" t="s">
        <v>83</v>
      </c>
      <c r="B15" s="264">
        <v>52994.80622</v>
      </c>
    </row>
    <row r="16" spans="1:2" ht="30">
      <c r="A16" s="34" t="s">
        <v>43</v>
      </c>
      <c r="B16" s="265">
        <v>0</v>
      </c>
    </row>
    <row r="17" spans="1:2" ht="15">
      <c r="A17" s="34" t="s">
        <v>164</v>
      </c>
      <c r="B17" s="265">
        <v>26959.43535</v>
      </c>
    </row>
    <row r="18" spans="1:2" ht="60">
      <c r="A18" s="34" t="s">
        <v>45</v>
      </c>
      <c r="B18" s="265">
        <v>7778.44828</v>
      </c>
    </row>
    <row r="19" spans="1:2" ht="15">
      <c r="A19" s="35" t="s">
        <v>70</v>
      </c>
      <c r="B19" s="265">
        <v>2.89</v>
      </c>
    </row>
    <row r="20" spans="1:2" ht="15">
      <c r="A20" s="35" t="s">
        <v>47</v>
      </c>
      <c r="B20" s="265">
        <f>1042.94+1653.15</f>
        <v>2696.09</v>
      </c>
    </row>
    <row r="21" spans="1:2" ht="35.25" customHeight="1">
      <c r="A21" s="34" t="s">
        <v>48</v>
      </c>
      <c r="B21" s="265">
        <v>1351.21989</v>
      </c>
    </row>
    <row r="22" spans="1:2" ht="30">
      <c r="A22" s="34" t="s">
        <v>49</v>
      </c>
      <c r="B22" s="265">
        <v>0</v>
      </c>
    </row>
    <row r="23" spans="1:2" ht="45">
      <c r="A23" s="34" t="s">
        <v>50</v>
      </c>
      <c r="B23" s="265">
        <f>5004.52065+1511.36524</f>
        <v>6515.8858900000005</v>
      </c>
    </row>
    <row r="24" spans="1:2" ht="60">
      <c r="A24" s="34" t="s">
        <v>51</v>
      </c>
      <c r="B24" s="265">
        <v>4600</v>
      </c>
    </row>
    <row r="25" spans="1:2" ht="30">
      <c r="A25" s="34" t="s">
        <v>52</v>
      </c>
      <c r="B25" s="265">
        <v>1673.04288</v>
      </c>
    </row>
    <row r="26" spans="1:2" ht="30">
      <c r="A26" s="36" t="s">
        <v>53</v>
      </c>
      <c r="B26" s="265">
        <f>1268.118501+382.97179</f>
        <v>1651.090291</v>
      </c>
    </row>
    <row r="27" spans="1:2" ht="30">
      <c r="A27" s="34" t="s">
        <v>54</v>
      </c>
      <c r="B27" s="265">
        <v>1475.0119</v>
      </c>
    </row>
    <row r="28" spans="1:2" ht="30">
      <c r="A28" s="36" t="s">
        <v>55</v>
      </c>
      <c r="B28" s="265">
        <f>1115.31864+336.82623</f>
        <v>1452.14487</v>
      </c>
    </row>
    <row r="29" spans="1:2" ht="45">
      <c r="A29" s="34" t="s">
        <v>56</v>
      </c>
      <c r="B29" s="265">
        <v>1128.65105</v>
      </c>
    </row>
    <row r="30" spans="1:2" ht="78" thickBot="1">
      <c r="A30" s="37" t="s">
        <v>165</v>
      </c>
      <c r="B30" s="266">
        <v>0</v>
      </c>
    </row>
    <row r="31" spans="1:2" ht="31.5" thickBot="1" thickTop="1">
      <c r="A31" s="38" t="s">
        <v>84</v>
      </c>
      <c r="B31" s="267">
        <v>572.35896</v>
      </c>
    </row>
    <row r="32" spans="1:2" ht="30.75" thickTop="1">
      <c r="A32" s="33" t="s">
        <v>85</v>
      </c>
      <c r="B32" s="264">
        <v>0</v>
      </c>
    </row>
    <row r="33" spans="1:2" ht="91.5" customHeight="1" thickBot="1">
      <c r="A33" s="37" t="s">
        <v>7</v>
      </c>
      <c r="B33" s="266">
        <v>0</v>
      </c>
    </row>
    <row r="34" spans="1:2" ht="30.75" thickTop="1">
      <c r="A34" s="33" t="s">
        <v>86</v>
      </c>
      <c r="B34" s="264"/>
    </row>
    <row r="35" spans="1:2" ht="30.75" thickBot="1">
      <c r="A35" s="37" t="s">
        <v>9</v>
      </c>
      <c r="B35" s="266" t="s">
        <v>191</v>
      </c>
    </row>
    <row r="36" spans="1:2" ht="46.5" thickBot="1" thickTop="1">
      <c r="A36" s="39" t="s">
        <v>108</v>
      </c>
      <c r="B36" s="268"/>
    </row>
    <row r="37" spans="1:2" ht="31.5" thickBot="1" thickTop="1">
      <c r="A37" s="39" t="s">
        <v>87</v>
      </c>
      <c r="B37" s="263">
        <v>84.1</v>
      </c>
    </row>
    <row r="38" spans="1:2" ht="16.5" thickBot="1" thickTop="1">
      <c r="A38" s="39" t="s">
        <v>88</v>
      </c>
      <c r="B38" s="263">
        <v>30</v>
      </c>
    </row>
    <row r="39" spans="1:2" ht="31.5" thickBot="1" thickTop="1">
      <c r="A39" s="39" t="s">
        <v>89</v>
      </c>
      <c r="B39" s="263">
        <v>61.72</v>
      </c>
    </row>
    <row r="40" spans="1:2" ht="31.5" thickBot="1" thickTop="1">
      <c r="A40" s="39" t="s">
        <v>90</v>
      </c>
      <c r="B40" s="268">
        <v>0</v>
      </c>
    </row>
    <row r="41" spans="1:2" ht="30.75" thickTop="1">
      <c r="A41" s="33" t="s">
        <v>91</v>
      </c>
      <c r="B41" s="260">
        <v>50.64</v>
      </c>
    </row>
    <row r="42" spans="1:2" ht="15">
      <c r="A42" s="34" t="s">
        <v>8</v>
      </c>
      <c r="B42" s="261">
        <v>8.33</v>
      </c>
    </row>
    <row r="43" spans="1:2" ht="15.75" thickBot="1">
      <c r="A43" s="37" t="s">
        <v>72</v>
      </c>
      <c r="B43" s="262">
        <v>42.31</v>
      </c>
    </row>
    <row r="44" spans="1:2" ht="32.25" customHeight="1" thickBot="1" thickTop="1">
      <c r="A44" s="39" t="s">
        <v>92</v>
      </c>
      <c r="B44" s="268">
        <v>16</v>
      </c>
    </row>
    <row r="45" spans="1:2" ht="46.5" thickBot="1" thickTop="1">
      <c r="A45" s="39" t="s">
        <v>93</v>
      </c>
      <c r="B45" s="268">
        <v>60.398</v>
      </c>
    </row>
    <row r="46" spans="1:2" ht="31.5" thickBot="1" thickTop="1">
      <c r="A46" s="39" t="s">
        <v>94</v>
      </c>
      <c r="B46" s="268" t="s">
        <v>191</v>
      </c>
    </row>
    <row r="47" spans="1:2" ht="16.5" thickBot="1" thickTop="1">
      <c r="A47" s="39" t="s">
        <v>95</v>
      </c>
      <c r="B47" s="268" t="s">
        <v>191</v>
      </c>
    </row>
    <row r="48" spans="1:2" ht="31.5" thickBot="1" thickTop="1">
      <c r="A48" s="39" t="s">
        <v>96</v>
      </c>
      <c r="B48" s="268">
        <v>1</v>
      </c>
    </row>
    <row r="49" spans="1:2" ht="16.5" thickBot="1" thickTop="1">
      <c r="A49" s="39" t="s">
        <v>97</v>
      </c>
      <c r="B49" s="268" t="s">
        <v>191</v>
      </c>
    </row>
    <row r="50" spans="1:2" ht="31.5" thickBot="1" thickTop="1">
      <c r="A50" s="39" t="s">
        <v>98</v>
      </c>
      <c r="B50" s="268">
        <v>33</v>
      </c>
    </row>
    <row r="51" spans="1:2" ht="46.5" thickBot="1" thickTop="1">
      <c r="A51" s="39" t="s">
        <v>99</v>
      </c>
      <c r="B51" s="268">
        <v>161.54</v>
      </c>
    </row>
    <row r="52" spans="1:2" ht="46.5" thickBot="1" thickTop="1">
      <c r="A52" s="39" t="s">
        <v>100</v>
      </c>
      <c r="B52" s="268">
        <v>17.3</v>
      </c>
    </row>
    <row r="53" spans="1:2" ht="46.5" thickBot="1" thickTop="1">
      <c r="A53" s="39" t="s">
        <v>101</v>
      </c>
      <c r="B53" s="268">
        <v>0.66</v>
      </c>
    </row>
    <row r="54" ht="15.75" thickTop="1"/>
    <row r="55" spans="1:2" ht="30" customHeight="1">
      <c r="A55" s="334" t="s">
        <v>107</v>
      </c>
      <c r="B55" s="334"/>
    </row>
    <row r="56" spans="1:2" ht="33" customHeight="1">
      <c r="A56" s="335" t="s">
        <v>119</v>
      </c>
      <c r="B56" s="335"/>
    </row>
    <row r="57" spans="1:2" ht="105.75" customHeight="1">
      <c r="A57" s="334" t="s">
        <v>166</v>
      </c>
      <c r="B57" s="334"/>
    </row>
    <row r="58" spans="1:2" ht="33.75" customHeight="1">
      <c r="A58" s="334" t="s">
        <v>109</v>
      </c>
      <c r="B58" s="334"/>
    </row>
    <row r="62" ht="14.25" customHeight="1"/>
  </sheetData>
  <sheetProtection/>
  <mergeCells count="6">
    <mergeCell ref="A2:B2"/>
    <mergeCell ref="A10:B10"/>
    <mergeCell ref="A55:B55"/>
    <mergeCell ref="A56:B56"/>
    <mergeCell ref="A57:B57"/>
    <mergeCell ref="A58:B58"/>
  </mergeCells>
  <printOptions/>
  <pageMargins left="0.7086614173228347" right="0.7086614173228347" top="0.1968503937007874" bottom="0.3937007874015748" header="0.31496062992125984" footer="0.31496062992125984"/>
  <pageSetup fitToHeight="0" fitToWidth="1"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sheetPr>
    <pageSetUpPr fitToPage="1"/>
  </sheetPr>
  <dimension ref="A2:B58"/>
  <sheetViews>
    <sheetView zoomScalePageLayoutView="0" workbookViewId="0" topLeftCell="A1">
      <selection activeCell="A2" sqref="A2:B2"/>
    </sheetView>
  </sheetViews>
  <sheetFormatPr defaultColWidth="9.140625" defaultRowHeight="15"/>
  <cols>
    <col min="1" max="1" width="43.421875" style="0" customWidth="1"/>
    <col min="2" max="2" width="47.140625" style="0" customWidth="1"/>
  </cols>
  <sheetData>
    <row r="2" spans="1:2" ht="36" customHeight="1">
      <c r="A2" s="303" t="s">
        <v>346</v>
      </c>
      <c r="B2" s="336"/>
    </row>
    <row r="3" ht="14.25" customHeight="1" thickBot="1"/>
    <row r="4" spans="1:2" ht="15">
      <c r="A4" s="6" t="s">
        <v>0</v>
      </c>
      <c r="B4" s="73" t="s">
        <v>171</v>
      </c>
    </row>
    <row r="5" spans="1:2" ht="15">
      <c r="A5" s="6" t="s">
        <v>28</v>
      </c>
      <c r="B5" s="74">
        <v>1102028663</v>
      </c>
    </row>
    <row r="6" spans="1:2" ht="15">
      <c r="A6" s="6" t="s">
        <v>29</v>
      </c>
      <c r="B6" s="74">
        <v>110201001</v>
      </c>
    </row>
    <row r="7" spans="1:2" ht="15">
      <c r="A7" s="6" t="s">
        <v>67</v>
      </c>
      <c r="B7" s="75" t="s">
        <v>172</v>
      </c>
    </row>
    <row r="8" spans="1:2" ht="15">
      <c r="A8" s="6" t="s">
        <v>69</v>
      </c>
      <c r="B8" s="259" t="s">
        <v>324</v>
      </c>
    </row>
    <row r="10" spans="1:2" ht="48.75" customHeight="1">
      <c r="A10" s="337" t="s">
        <v>330</v>
      </c>
      <c r="B10" s="337"/>
    </row>
    <row r="11" ht="14.25" customHeight="1" thickBot="1"/>
    <row r="12" spans="1:2" ht="16.5" thickBot="1" thickTop="1">
      <c r="A12" s="7" t="s">
        <v>5</v>
      </c>
      <c r="B12" s="8" t="s">
        <v>6</v>
      </c>
    </row>
    <row r="13" spans="1:2" ht="31.5" customHeight="1" thickBot="1" thickTop="1">
      <c r="A13" s="39" t="s">
        <v>81</v>
      </c>
      <c r="B13" s="258" t="s">
        <v>326</v>
      </c>
    </row>
    <row r="14" spans="1:2" ht="16.5" thickBot="1" thickTop="1">
      <c r="A14" s="39" t="s">
        <v>82</v>
      </c>
      <c r="B14" s="268">
        <f>B15+B31</f>
        <v>11568.6454</v>
      </c>
    </row>
    <row r="15" spans="1:2" ht="48.75" customHeight="1" thickTop="1">
      <c r="A15" s="33" t="s">
        <v>83</v>
      </c>
      <c r="B15" s="264">
        <v>11567.08101</v>
      </c>
    </row>
    <row r="16" spans="1:2" ht="30">
      <c r="A16" s="34" t="s">
        <v>43</v>
      </c>
      <c r="B16" s="265">
        <v>11443.49432</v>
      </c>
    </row>
    <row r="17" spans="1:2" ht="15">
      <c r="A17" s="34" t="s">
        <v>164</v>
      </c>
      <c r="B17" s="265" t="s">
        <v>191</v>
      </c>
    </row>
    <row r="18" spans="1:2" ht="60">
      <c r="A18" s="34" t="s">
        <v>45</v>
      </c>
      <c r="B18" s="265" t="s">
        <v>191</v>
      </c>
    </row>
    <row r="19" spans="1:2" ht="15">
      <c r="A19" s="35" t="s">
        <v>70</v>
      </c>
      <c r="B19" s="265" t="s">
        <v>191</v>
      </c>
    </row>
    <row r="20" spans="1:2" ht="15">
      <c r="A20" s="35" t="s">
        <v>47</v>
      </c>
      <c r="B20" s="265" t="s">
        <v>191</v>
      </c>
    </row>
    <row r="21" spans="1:2" ht="35.25" customHeight="1">
      <c r="A21" s="34" t="s">
        <v>48</v>
      </c>
      <c r="B21" s="265">
        <v>123.58669</v>
      </c>
    </row>
    <row r="22" spans="1:2" ht="30">
      <c r="A22" s="34" t="s">
        <v>49</v>
      </c>
      <c r="B22" s="265" t="s">
        <v>191</v>
      </c>
    </row>
    <row r="23" spans="1:2" ht="45">
      <c r="A23" s="34" t="s">
        <v>50</v>
      </c>
      <c r="B23" s="265">
        <v>0</v>
      </c>
    </row>
    <row r="24" spans="1:2" ht="60">
      <c r="A24" s="34" t="s">
        <v>51</v>
      </c>
      <c r="B24" s="265">
        <v>0</v>
      </c>
    </row>
    <row r="25" spans="1:2" ht="30">
      <c r="A25" s="34" t="s">
        <v>52</v>
      </c>
      <c r="B25" s="265">
        <v>0</v>
      </c>
    </row>
    <row r="26" spans="1:2" ht="30">
      <c r="A26" s="36" t="s">
        <v>53</v>
      </c>
      <c r="B26" s="265">
        <v>0</v>
      </c>
    </row>
    <row r="27" spans="1:2" ht="30">
      <c r="A27" s="34" t="s">
        <v>54</v>
      </c>
      <c r="B27" s="265">
        <v>0</v>
      </c>
    </row>
    <row r="28" spans="1:2" ht="30">
      <c r="A28" s="36" t="s">
        <v>55</v>
      </c>
      <c r="B28" s="265">
        <v>0</v>
      </c>
    </row>
    <row r="29" spans="1:2" ht="45">
      <c r="A29" s="34" t="s">
        <v>56</v>
      </c>
      <c r="B29" s="265">
        <v>0</v>
      </c>
    </row>
    <row r="30" spans="1:2" ht="78" thickBot="1">
      <c r="A30" s="37" t="s">
        <v>165</v>
      </c>
      <c r="B30" s="266">
        <v>0</v>
      </c>
    </row>
    <row r="31" spans="1:2" ht="31.5" thickBot="1" thickTop="1">
      <c r="A31" s="38" t="s">
        <v>84</v>
      </c>
      <c r="B31" s="267">
        <v>1.56439</v>
      </c>
    </row>
    <row r="32" spans="1:2" ht="30.75" thickTop="1">
      <c r="A32" s="33" t="s">
        <v>85</v>
      </c>
      <c r="B32" s="264">
        <v>0</v>
      </c>
    </row>
    <row r="33" spans="1:2" ht="91.5" customHeight="1" thickBot="1">
      <c r="A33" s="37" t="s">
        <v>7</v>
      </c>
      <c r="B33" s="266">
        <v>0</v>
      </c>
    </row>
    <row r="34" spans="1:2" ht="30.75" thickTop="1">
      <c r="A34" s="33" t="s">
        <v>86</v>
      </c>
      <c r="B34" s="264"/>
    </row>
    <row r="35" spans="1:2" ht="30.75" thickBot="1">
      <c r="A35" s="37" t="s">
        <v>9</v>
      </c>
      <c r="B35" s="266" t="s">
        <v>191</v>
      </c>
    </row>
    <row r="36" spans="1:2" ht="46.5" thickBot="1" thickTop="1">
      <c r="A36" s="39" t="s">
        <v>108</v>
      </c>
      <c r="B36" s="268"/>
    </row>
    <row r="37" spans="1:2" ht="31.5" thickBot="1" thickTop="1">
      <c r="A37" s="39" t="s">
        <v>87</v>
      </c>
      <c r="B37" s="263" t="s">
        <v>191</v>
      </c>
    </row>
    <row r="38" spans="1:2" ht="16.5" thickBot="1" thickTop="1">
      <c r="A38" s="39" t="s">
        <v>88</v>
      </c>
      <c r="B38" s="263" t="s">
        <v>191</v>
      </c>
    </row>
    <row r="39" spans="1:2" ht="31.5" thickBot="1" thickTop="1">
      <c r="A39" s="39" t="s">
        <v>89</v>
      </c>
      <c r="B39" s="263" t="s">
        <v>191</v>
      </c>
    </row>
    <row r="40" spans="1:2" ht="31.5" thickBot="1" thickTop="1">
      <c r="A40" s="39" t="s">
        <v>90</v>
      </c>
      <c r="B40" s="268">
        <v>12.13</v>
      </c>
    </row>
    <row r="41" spans="1:2" ht="30.75" thickTop="1">
      <c r="A41" s="33" t="s">
        <v>91</v>
      </c>
      <c r="B41" s="260">
        <v>11.69</v>
      </c>
    </row>
    <row r="42" spans="1:2" ht="15">
      <c r="A42" s="34" t="s">
        <v>8</v>
      </c>
      <c r="B42" s="261">
        <v>0.476</v>
      </c>
    </row>
    <row r="43" spans="1:2" ht="15.75" thickBot="1">
      <c r="A43" s="37" t="s">
        <v>72</v>
      </c>
      <c r="B43" s="262">
        <v>11.214</v>
      </c>
    </row>
    <row r="44" spans="1:2" ht="32.25" customHeight="1" thickBot="1" thickTop="1">
      <c r="A44" s="39" t="s">
        <v>92</v>
      </c>
      <c r="B44" s="268">
        <v>3.62</v>
      </c>
    </row>
    <row r="45" spans="1:2" ht="46.5" thickBot="1" thickTop="1">
      <c r="A45" s="39" t="s">
        <v>93</v>
      </c>
      <c r="B45" s="268">
        <v>12.3726</v>
      </c>
    </row>
    <row r="46" spans="1:2" ht="31.5" thickBot="1" thickTop="1">
      <c r="A46" s="39" t="s">
        <v>94</v>
      </c>
      <c r="B46" s="268" t="s">
        <v>191</v>
      </c>
    </row>
    <row r="47" spans="1:2" ht="16.5" thickBot="1" thickTop="1">
      <c r="A47" s="39" t="s">
        <v>95</v>
      </c>
      <c r="B47" s="268" t="s">
        <v>191</v>
      </c>
    </row>
    <row r="48" spans="1:2" ht="31.5" thickBot="1" thickTop="1">
      <c r="A48" s="39" t="s">
        <v>96</v>
      </c>
      <c r="B48" s="268" t="s">
        <v>191</v>
      </c>
    </row>
    <row r="49" spans="1:2" ht="16.5" thickBot="1" thickTop="1">
      <c r="A49" s="39" t="s">
        <v>97</v>
      </c>
      <c r="B49" s="268" t="s">
        <v>191</v>
      </c>
    </row>
    <row r="50" spans="1:2" ht="31.5" thickBot="1" thickTop="1">
      <c r="A50" s="39" t="s">
        <v>98</v>
      </c>
      <c r="B50" s="268">
        <v>4.5</v>
      </c>
    </row>
    <row r="51" spans="1:2" ht="46.5" thickBot="1" thickTop="1">
      <c r="A51" s="39" t="s">
        <v>99</v>
      </c>
      <c r="B51" s="268" t="s">
        <v>191</v>
      </c>
    </row>
    <row r="52" spans="1:2" ht="46.5" thickBot="1" thickTop="1">
      <c r="A52" s="39" t="s">
        <v>100</v>
      </c>
      <c r="B52" s="268" t="s">
        <v>191</v>
      </c>
    </row>
    <row r="53" spans="1:2" ht="46.5" thickBot="1" thickTop="1">
      <c r="A53" s="39" t="s">
        <v>101</v>
      </c>
      <c r="B53" s="268" t="s">
        <v>191</v>
      </c>
    </row>
    <row r="54" ht="15.75" thickTop="1"/>
    <row r="55" spans="1:2" ht="30" customHeight="1">
      <c r="A55" s="334" t="s">
        <v>107</v>
      </c>
      <c r="B55" s="334"/>
    </row>
    <row r="56" spans="1:2" ht="33" customHeight="1">
      <c r="A56" s="335" t="s">
        <v>119</v>
      </c>
      <c r="B56" s="335"/>
    </row>
    <row r="57" spans="1:2" ht="105.75" customHeight="1">
      <c r="A57" s="334" t="s">
        <v>166</v>
      </c>
      <c r="B57" s="334"/>
    </row>
    <row r="58" spans="1:2" ht="33.75" customHeight="1">
      <c r="A58" s="334" t="s">
        <v>109</v>
      </c>
      <c r="B58" s="334"/>
    </row>
    <row r="62" ht="14.25" customHeight="1"/>
  </sheetData>
  <sheetProtection/>
  <mergeCells count="6">
    <mergeCell ref="A2:B2"/>
    <mergeCell ref="A10:B10"/>
    <mergeCell ref="A55:B55"/>
    <mergeCell ref="A56:B56"/>
    <mergeCell ref="A57:B57"/>
    <mergeCell ref="A58:B58"/>
  </mergeCells>
  <printOptions/>
  <pageMargins left="0.7086614173228347" right="0.7086614173228347" top="0.1968503937007874" bottom="0.3937007874015748" header="0.31496062992125984" footer="0.31496062992125984"/>
  <pageSetup fitToHeight="0" fitToWidth="1" horizontalDpi="600" verticalDpi="600" orientation="portrait" paperSize="9" scale="83" r:id="rId1"/>
</worksheet>
</file>

<file path=xl/worksheets/sheet14.xml><?xml version="1.0" encoding="utf-8"?>
<worksheet xmlns="http://schemas.openxmlformats.org/spreadsheetml/2006/main" xmlns:r="http://schemas.openxmlformats.org/officeDocument/2006/relationships">
  <sheetPr>
    <pageSetUpPr fitToPage="1"/>
  </sheetPr>
  <dimension ref="A2:B58"/>
  <sheetViews>
    <sheetView zoomScalePageLayoutView="0" workbookViewId="0" topLeftCell="A1">
      <selection activeCell="A2" sqref="A2:B2"/>
    </sheetView>
  </sheetViews>
  <sheetFormatPr defaultColWidth="9.140625" defaultRowHeight="15"/>
  <cols>
    <col min="1" max="1" width="43.421875" style="0" customWidth="1"/>
    <col min="2" max="2" width="45.00390625" style="0" customWidth="1"/>
  </cols>
  <sheetData>
    <row r="2" spans="1:2" ht="36" customHeight="1">
      <c r="A2" s="303" t="s">
        <v>346</v>
      </c>
      <c r="B2" s="336"/>
    </row>
    <row r="3" ht="14.25" customHeight="1" thickBot="1"/>
    <row r="4" spans="1:2" ht="15">
      <c r="A4" s="6" t="s">
        <v>0</v>
      </c>
      <c r="B4" s="73" t="s">
        <v>171</v>
      </c>
    </row>
    <row r="5" spans="1:2" ht="15">
      <c r="A5" s="6" t="s">
        <v>28</v>
      </c>
      <c r="B5" s="74">
        <v>1102028663</v>
      </c>
    </row>
    <row r="6" spans="1:2" ht="15">
      <c r="A6" s="6" t="s">
        <v>29</v>
      </c>
      <c r="B6" s="74">
        <v>110201001</v>
      </c>
    </row>
    <row r="7" spans="1:2" ht="15">
      <c r="A7" s="6" t="s">
        <v>67</v>
      </c>
      <c r="B7" s="75" t="s">
        <v>172</v>
      </c>
    </row>
    <row r="8" spans="1:2" ht="15">
      <c r="A8" s="6" t="s">
        <v>69</v>
      </c>
      <c r="B8" s="259" t="s">
        <v>324</v>
      </c>
    </row>
    <row r="10" spans="1:2" ht="30" customHeight="1">
      <c r="A10" s="337" t="s">
        <v>331</v>
      </c>
      <c r="B10" s="337"/>
    </row>
    <row r="11" ht="14.25" customHeight="1" thickBot="1"/>
    <row r="12" spans="1:2" ht="16.5" thickBot="1" thickTop="1">
      <c r="A12" s="7" t="s">
        <v>5</v>
      </c>
      <c r="B12" s="8" t="s">
        <v>6</v>
      </c>
    </row>
    <row r="13" spans="1:2" ht="31.5" customHeight="1" thickBot="1" thickTop="1">
      <c r="A13" s="39" t="s">
        <v>81</v>
      </c>
      <c r="B13" s="258" t="s">
        <v>332</v>
      </c>
    </row>
    <row r="14" spans="1:2" ht="16.5" thickBot="1" thickTop="1">
      <c r="A14" s="39" t="s">
        <v>82</v>
      </c>
      <c r="B14" s="268">
        <f>B15+B31</f>
        <v>16027.292360000001</v>
      </c>
    </row>
    <row r="15" spans="1:2" ht="48.75" customHeight="1" thickTop="1">
      <c r="A15" s="33" t="s">
        <v>83</v>
      </c>
      <c r="B15" s="264">
        <v>15742.71995</v>
      </c>
    </row>
    <row r="16" spans="1:2" ht="30">
      <c r="A16" s="34" t="s">
        <v>43</v>
      </c>
      <c r="B16" s="265">
        <v>5679.2641</v>
      </c>
    </row>
    <row r="17" spans="1:2" ht="15">
      <c r="A17" s="34" t="s">
        <v>164</v>
      </c>
      <c r="B17" s="265" t="s">
        <v>191</v>
      </c>
    </row>
    <row r="18" spans="1:2" ht="60">
      <c r="A18" s="34" t="s">
        <v>45</v>
      </c>
      <c r="B18" s="265" t="s">
        <v>191</v>
      </c>
    </row>
    <row r="19" spans="1:2" ht="15">
      <c r="A19" s="35" t="s">
        <v>70</v>
      </c>
      <c r="B19" s="265" t="s">
        <v>191</v>
      </c>
    </row>
    <row r="20" spans="1:2" ht="15">
      <c r="A20" s="35" t="s">
        <v>47</v>
      </c>
      <c r="B20" s="265" t="s">
        <v>191</v>
      </c>
    </row>
    <row r="21" spans="1:2" ht="35.25" customHeight="1">
      <c r="A21" s="34" t="s">
        <v>48</v>
      </c>
      <c r="B21" s="265" t="s">
        <v>191</v>
      </c>
    </row>
    <row r="22" spans="1:2" ht="30">
      <c r="A22" s="34" t="s">
        <v>49</v>
      </c>
      <c r="B22" s="265" t="s">
        <v>191</v>
      </c>
    </row>
    <row r="23" spans="1:2" ht="45">
      <c r="A23" s="34" t="s">
        <v>50</v>
      </c>
      <c r="B23" s="265">
        <f>615.71639+185.94635</f>
        <v>801.66274</v>
      </c>
    </row>
    <row r="24" spans="1:2" ht="60">
      <c r="A24" s="34" t="s">
        <v>51</v>
      </c>
      <c r="B24" s="265">
        <v>948.99</v>
      </c>
    </row>
    <row r="25" spans="1:2" ht="30">
      <c r="A25" s="34" t="s">
        <v>52</v>
      </c>
      <c r="B25" s="265">
        <v>333.21257</v>
      </c>
    </row>
    <row r="26" spans="1:2" ht="30">
      <c r="A26" s="36" t="s">
        <v>53</v>
      </c>
      <c r="B26" s="265">
        <f>247.58475+74.7706</f>
        <v>322.35535000000004</v>
      </c>
    </row>
    <row r="27" spans="1:2" ht="30">
      <c r="A27" s="34" t="s">
        <v>54</v>
      </c>
      <c r="B27" s="265">
        <v>379.12304</v>
      </c>
    </row>
    <row r="28" spans="1:2" ht="30">
      <c r="A28" s="36" t="s">
        <v>55</v>
      </c>
      <c r="B28" s="265">
        <f>286.63638+86.56419</f>
        <v>373.20056999999997</v>
      </c>
    </row>
    <row r="29" spans="1:2" ht="45">
      <c r="A29" s="34" t="s">
        <v>56</v>
      </c>
      <c r="B29" s="265">
        <v>3785.78929</v>
      </c>
    </row>
    <row r="30" spans="1:2" ht="78" thickBot="1">
      <c r="A30" s="37" t="s">
        <v>165</v>
      </c>
      <c r="B30" s="266">
        <v>0</v>
      </c>
    </row>
    <row r="31" spans="1:2" ht="31.5" thickBot="1" thickTop="1">
      <c r="A31" s="38" t="s">
        <v>84</v>
      </c>
      <c r="B31" s="267">
        <v>284.57241</v>
      </c>
    </row>
    <row r="32" spans="1:2" ht="30.75" thickTop="1">
      <c r="A32" s="33" t="s">
        <v>85</v>
      </c>
      <c r="B32" s="264">
        <v>0</v>
      </c>
    </row>
    <row r="33" spans="1:2" ht="91.5" customHeight="1" thickBot="1">
      <c r="A33" s="37" t="s">
        <v>7</v>
      </c>
      <c r="B33" s="266">
        <v>0</v>
      </c>
    </row>
    <row r="34" spans="1:2" ht="30.75" thickTop="1">
      <c r="A34" s="33" t="s">
        <v>86</v>
      </c>
      <c r="B34" s="264"/>
    </row>
    <row r="35" spans="1:2" ht="30.75" thickBot="1">
      <c r="A35" s="37" t="s">
        <v>9</v>
      </c>
      <c r="B35" s="266" t="s">
        <v>191</v>
      </c>
    </row>
    <row r="36" spans="1:2" ht="46.5" thickBot="1" thickTop="1">
      <c r="A36" s="39" t="s">
        <v>108</v>
      </c>
      <c r="B36" s="268"/>
    </row>
    <row r="37" spans="1:2" ht="31.5" thickBot="1" thickTop="1">
      <c r="A37" s="39" t="s">
        <v>87</v>
      </c>
      <c r="B37" s="263" t="s">
        <v>191</v>
      </c>
    </row>
    <row r="38" spans="1:2" ht="16.5" thickBot="1" thickTop="1">
      <c r="A38" s="39" t="s">
        <v>88</v>
      </c>
      <c r="B38" s="263" t="s">
        <v>191</v>
      </c>
    </row>
    <row r="39" spans="1:2" ht="31.5" thickBot="1" thickTop="1">
      <c r="A39" s="39" t="s">
        <v>89</v>
      </c>
      <c r="B39" s="263" t="s">
        <v>191</v>
      </c>
    </row>
    <row r="40" spans="1:2" ht="31.5" thickBot="1" thickTop="1">
      <c r="A40" s="39" t="s">
        <v>90</v>
      </c>
      <c r="B40" s="268">
        <v>116.16</v>
      </c>
    </row>
    <row r="41" spans="1:2" ht="30.75" thickTop="1">
      <c r="A41" s="33" t="s">
        <v>91</v>
      </c>
      <c r="B41" s="260">
        <v>110.41</v>
      </c>
    </row>
    <row r="42" spans="1:2" ht="15">
      <c r="A42" s="34" t="s">
        <v>8</v>
      </c>
      <c r="B42" s="261">
        <v>15.687</v>
      </c>
    </row>
    <row r="43" spans="1:2" ht="15.75" thickBot="1">
      <c r="A43" s="37" t="s">
        <v>72</v>
      </c>
      <c r="B43" s="262">
        <v>94.723</v>
      </c>
    </row>
    <row r="44" spans="1:2" ht="32.25" customHeight="1" thickBot="1" thickTop="1">
      <c r="A44" s="39" t="s">
        <v>92</v>
      </c>
      <c r="B44" s="268">
        <v>4.95</v>
      </c>
    </row>
    <row r="45" spans="1:2" ht="46.5" thickBot="1" thickTop="1">
      <c r="A45" s="39" t="s">
        <v>93</v>
      </c>
      <c r="B45" s="268">
        <v>15.8438</v>
      </c>
    </row>
    <row r="46" spans="1:2" ht="31.5" thickBot="1" thickTop="1">
      <c r="A46" s="39" t="s">
        <v>94</v>
      </c>
      <c r="B46" s="268" t="s">
        <v>191</v>
      </c>
    </row>
    <row r="47" spans="1:2" ht="16.5" thickBot="1" thickTop="1">
      <c r="A47" s="39" t="s">
        <v>95</v>
      </c>
      <c r="B47" s="268" t="s">
        <v>191</v>
      </c>
    </row>
    <row r="48" spans="1:2" ht="31.5" thickBot="1" thickTop="1">
      <c r="A48" s="39" t="s">
        <v>96</v>
      </c>
      <c r="B48" s="268" t="s">
        <v>191</v>
      </c>
    </row>
    <row r="49" spans="1:2" ht="16.5" thickBot="1" thickTop="1">
      <c r="A49" s="39" t="s">
        <v>97</v>
      </c>
      <c r="B49" s="268" t="s">
        <v>191</v>
      </c>
    </row>
    <row r="50" spans="1:2" ht="31.5" thickBot="1" thickTop="1">
      <c r="A50" s="39" t="s">
        <v>98</v>
      </c>
      <c r="B50" s="268">
        <v>5</v>
      </c>
    </row>
    <row r="51" spans="1:2" ht="46.5" thickBot="1" thickTop="1">
      <c r="A51" s="39" t="s">
        <v>99</v>
      </c>
      <c r="B51" s="268" t="s">
        <v>191</v>
      </c>
    </row>
    <row r="52" spans="1:2" ht="46.5" thickBot="1" thickTop="1">
      <c r="A52" s="39" t="s">
        <v>100</v>
      </c>
      <c r="B52" s="268" t="s">
        <v>191</v>
      </c>
    </row>
    <row r="53" spans="1:2" ht="46.5" thickBot="1" thickTop="1">
      <c r="A53" s="39" t="s">
        <v>101</v>
      </c>
      <c r="B53" s="268" t="s">
        <v>191</v>
      </c>
    </row>
    <row r="54" ht="15.75" thickTop="1"/>
    <row r="55" spans="1:2" ht="30" customHeight="1">
      <c r="A55" s="334" t="s">
        <v>107</v>
      </c>
      <c r="B55" s="334"/>
    </row>
    <row r="56" spans="1:2" ht="33" customHeight="1">
      <c r="A56" s="335" t="s">
        <v>119</v>
      </c>
      <c r="B56" s="335"/>
    </row>
    <row r="57" spans="1:2" ht="105.75" customHeight="1">
      <c r="A57" s="334" t="s">
        <v>166</v>
      </c>
      <c r="B57" s="334"/>
    </row>
    <row r="58" spans="1:2" ht="33.75" customHeight="1">
      <c r="A58" s="334" t="s">
        <v>109</v>
      </c>
      <c r="B58" s="334"/>
    </row>
    <row r="62" ht="14.25" customHeight="1"/>
  </sheetData>
  <sheetProtection/>
  <mergeCells count="6">
    <mergeCell ref="A2:B2"/>
    <mergeCell ref="A10:B10"/>
    <mergeCell ref="A55:B55"/>
    <mergeCell ref="A56:B56"/>
    <mergeCell ref="A57:B57"/>
    <mergeCell ref="A58:B58"/>
  </mergeCells>
  <printOptions/>
  <pageMargins left="0.7086614173228347" right="0.7086614173228347" top="0.1968503937007874" bottom="0.3937007874015748" header="0.31496062992125984" footer="0.31496062992125984"/>
  <pageSetup fitToHeight="0" fitToWidth="1"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sheetPr>
    <pageSetUpPr fitToPage="1"/>
  </sheetPr>
  <dimension ref="A1:C90"/>
  <sheetViews>
    <sheetView zoomScalePageLayoutView="0" workbookViewId="0" topLeftCell="A1">
      <selection activeCell="C18" sqref="C18"/>
    </sheetView>
  </sheetViews>
  <sheetFormatPr defaultColWidth="9.140625" defaultRowHeight="15"/>
  <cols>
    <col min="1" max="1" width="50.57421875" style="43" customWidth="1"/>
    <col min="2" max="2" width="29.421875" style="43" customWidth="1"/>
    <col min="3" max="3" width="28.8515625" style="43" customWidth="1"/>
    <col min="4" max="16384" width="9.140625" style="43" customWidth="1"/>
  </cols>
  <sheetData>
    <row r="1" spans="1:2" ht="15.75" thickBot="1">
      <c r="A1" s="303" t="s">
        <v>347</v>
      </c>
      <c r="B1" s="338"/>
    </row>
    <row r="2" spans="1:3" ht="15">
      <c r="A2" s="6" t="s">
        <v>0</v>
      </c>
      <c r="B2" s="73" t="s">
        <v>171</v>
      </c>
      <c r="C2" s="73" t="s">
        <v>171</v>
      </c>
    </row>
    <row r="3" spans="1:3" ht="15">
      <c r="A3" s="6" t="s">
        <v>28</v>
      </c>
      <c r="B3" s="74">
        <v>1102028663</v>
      </c>
      <c r="C3" s="74">
        <v>1102028663</v>
      </c>
    </row>
    <row r="4" spans="1:3" ht="15">
      <c r="A4" s="6" t="s">
        <v>29</v>
      </c>
      <c r="B4" s="74">
        <v>110201001</v>
      </c>
      <c r="C4" s="74">
        <v>110201001</v>
      </c>
    </row>
    <row r="5" spans="1:3" ht="15">
      <c r="A5" s="6" t="s">
        <v>67</v>
      </c>
      <c r="B5" s="75" t="s">
        <v>172</v>
      </c>
      <c r="C5" s="75" t="s">
        <v>172</v>
      </c>
    </row>
    <row r="6" spans="1:3" ht="15">
      <c r="A6" s="6" t="s">
        <v>69</v>
      </c>
      <c r="B6" s="269" t="s">
        <v>340</v>
      </c>
      <c r="C6" s="269" t="s">
        <v>339</v>
      </c>
    </row>
    <row r="7" ht="15.75" thickBot="1"/>
    <row r="8" spans="1:3" ht="16.5" thickBot="1" thickTop="1">
      <c r="A8" s="7" t="s">
        <v>5</v>
      </c>
      <c r="B8" s="8" t="s">
        <v>6</v>
      </c>
      <c r="C8" s="8" t="s">
        <v>6</v>
      </c>
    </row>
    <row r="9" spans="1:3" s="40" customFormat="1" ht="15.75" thickTop="1">
      <c r="A9" s="44" t="s">
        <v>168</v>
      </c>
      <c r="B9" s="80">
        <f>B11+B16+B46+B81</f>
        <v>62917.212999999996</v>
      </c>
      <c r="C9" s="80">
        <f>C11+C16+C46+C81</f>
        <v>41957.001</v>
      </c>
    </row>
    <row r="10" spans="1:3" s="40" customFormat="1" ht="15">
      <c r="A10" s="45" t="s">
        <v>121</v>
      </c>
      <c r="B10" s="80"/>
      <c r="C10" s="80"/>
    </row>
    <row r="11" spans="1:3" s="40" customFormat="1" ht="15">
      <c r="A11" s="41" t="s">
        <v>144</v>
      </c>
      <c r="B11" s="80">
        <v>1695.7</v>
      </c>
      <c r="C11" s="80">
        <v>2835.21</v>
      </c>
    </row>
    <row r="12" spans="1:3" s="40" customFormat="1" ht="15">
      <c r="A12" s="41" t="s">
        <v>143</v>
      </c>
      <c r="B12" s="80">
        <v>2358.05</v>
      </c>
      <c r="C12" s="80">
        <v>1350</v>
      </c>
    </row>
    <row r="13" spans="1:3" s="40" customFormat="1" ht="15">
      <c r="A13" s="41" t="s">
        <v>123</v>
      </c>
      <c r="B13" s="80">
        <v>719.12</v>
      </c>
      <c r="C13" s="80">
        <v>970.3</v>
      </c>
    </row>
    <row r="14" spans="1:3" s="40" customFormat="1" ht="36.75" customHeight="1">
      <c r="A14" s="41" t="s">
        <v>44</v>
      </c>
      <c r="B14" s="406" t="s">
        <v>193</v>
      </c>
      <c r="C14" s="406" t="s">
        <v>193</v>
      </c>
    </row>
    <row r="15" spans="1:3" s="40" customFormat="1" ht="15">
      <c r="A15" s="45" t="s">
        <v>124</v>
      </c>
      <c r="B15" s="80"/>
      <c r="C15" s="80"/>
    </row>
    <row r="16" spans="1:3" s="40" customFormat="1" ht="15">
      <c r="A16" s="41" t="s">
        <v>146</v>
      </c>
      <c r="B16" s="80">
        <v>59338.86</v>
      </c>
      <c r="C16" s="80">
        <v>38055.562</v>
      </c>
    </row>
    <row r="17" spans="1:3" s="40" customFormat="1" ht="30">
      <c r="A17" s="41" t="s">
        <v>125</v>
      </c>
      <c r="B17" s="80">
        <v>3134.24</v>
      </c>
      <c r="C17" s="80">
        <v>2942.71</v>
      </c>
    </row>
    <row r="18" spans="1:3" s="40" customFormat="1" ht="15">
      <c r="A18" s="41" t="s">
        <v>126</v>
      </c>
      <c r="B18" s="80">
        <v>18932.43</v>
      </c>
      <c r="C18" s="80">
        <v>12932.1</v>
      </c>
    </row>
    <row r="19" spans="1:3" s="40" customFormat="1" ht="15">
      <c r="A19" s="41" t="s">
        <v>44</v>
      </c>
      <c r="B19" s="80" t="s">
        <v>194</v>
      </c>
      <c r="C19" s="80" t="s">
        <v>194</v>
      </c>
    </row>
    <row r="20" spans="1:3" s="40" customFormat="1" ht="15">
      <c r="A20" s="46" t="s">
        <v>127</v>
      </c>
      <c r="B20" s="80"/>
      <c r="C20" s="80"/>
    </row>
    <row r="21" spans="1:3" s="40" customFormat="1" ht="30">
      <c r="A21" s="41" t="s">
        <v>145</v>
      </c>
      <c r="B21" s="80" t="s">
        <v>191</v>
      </c>
      <c r="C21" s="80" t="s">
        <v>191</v>
      </c>
    </row>
    <row r="22" spans="1:3" s="40" customFormat="1" ht="15">
      <c r="A22" s="41" t="s">
        <v>147</v>
      </c>
      <c r="B22" s="80"/>
      <c r="C22" s="80"/>
    </row>
    <row r="23" spans="1:3" s="40" customFormat="1" ht="15">
      <c r="A23" s="41" t="s">
        <v>126</v>
      </c>
      <c r="B23" s="80"/>
      <c r="C23" s="80"/>
    </row>
    <row r="24" spans="1:3" s="40" customFormat="1" ht="15">
      <c r="A24" s="41" t="s">
        <v>44</v>
      </c>
      <c r="B24" s="80"/>
      <c r="C24" s="80"/>
    </row>
    <row r="25" spans="1:3" s="40" customFormat="1" ht="15">
      <c r="A25" s="46" t="s">
        <v>129</v>
      </c>
      <c r="B25" s="80"/>
      <c r="C25" s="80"/>
    </row>
    <row r="26" spans="1:3" s="40" customFormat="1" ht="30">
      <c r="A26" s="41" t="s">
        <v>148</v>
      </c>
      <c r="B26" s="80" t="s">
        <v>191</v>
      </c>
      <c r="C26" s="80" t="s">
        <v>191</v>
      </c>
    </row>
    <row r="27" spans="1:3" s="40" customFormat="1" ht="15">
      <c r="A27" s="41" t="s">
        <v>128</v>
      </c>
      <c r="B27" s="80"/>
      <c r="C27" s="80"/>
    </row>
    <row r="28" spans="1:3" s="40" customFormat="1" ht="15">
      <c r="A28" s="41" t="s">
        <v>126</v>
      </c>
      <c r="B28" s="80"/>
      <c r="C28" s="80"/>
    </row>
    <row r="29" spans="1:3" s="40" customFormat="1" ht="15">
      <c r="A29" s="41" t="s">
        <v>44</v>
      </c>
      <c r="B29" s="80"/>
      <c r="C29" s="80"/>
    </row>
    <row r="30" spans="1:3" s="40" customFormat="1" ht="15">
      <c r="A30" s="45" t="s">
        <v>130</v>
      </c>
      <c r="B30" s="80"/>
      <c r="C30" s="80"/>
    </row>
    <row r="31" spans="1:3" s="40" customFormat="1" ht="15">
      <c r="A31" s="41" t="s">
        <v>149</v>
      </c>
      <c r="B31" s="80" t="s">
        <v>191</v>
      </c>
      <c r="C31" s="80" t="s">
        <v>191</v>
      </c>
    </row>
    <row r="32" spans="1:3" s="40" customFormat="1" ht="15">
      <c r="A32" s="41" t="s">
        <v>128</v>
      </c>
      <c r="B32" s="80"/>
      <c r="C32" s="80"/>
    </row>
    <row r="33" spans="1:3" s="40" customFormat="1" ht="15">
      <c r="A33" s="41" t="s">
        <v>131</v>
      </c>
      <c r="B33" s="80"/>
      <c r="C33" s="80"/>
    </row>
    <row r="34" spans="1:3" s="40" customFormat="1" ht="15">
      <c r="A34" s="41" t="s">
        <v>44</v>
      </c>
      <c r="B34" s="80"/>
      <c r="C34" s="80"/>
    </row>
    <row r="35" spans="1:3" s="40" customFormat="1" ht="15">
      <c r="A35" s="45" t="s">
        <v>132</v>
      </c>
      <c r="B35" s="80"/>
      <c r="C35" s="80"/>
    </row>
    <row r="36" spans="1:3" s="40" customFormat="1" ht="15">
      <c r="A36" s="41" t="s">
        <v>150</v>
      </c>
      <c r="B36" s="80" t="s">
        <v>191</v>
      </c>
      <c r="C36" s="80" t="s">
        <v>191</v>
      </c>
    </row>
    <row r="37" spans="1:3" s="40" customFormat="1" ht="15">
      <c r="A37" s="41" t="s">
        <v>122</v>
      </c>
      <c r="B37" s="80"/>
      <c r="C37" s="80"/>
    </row>
    <row r="38" spans="1:3" s="40" customFormat="1" ht="15">
      <c r="A38" s="41" t="s">
        <v>151</v>
      </c>
      <c r="B38" s="80"/>
      <c r="C38" s="80"/>
    </row>
    <row r="39" spans="1:3" s="40" customFormat="1" ht="15">
      <c r="A39" s="41" t="s">
        <v>44</v>
      </c>
      <c r="B39" s="80"/>
      <c r="C39" s="80"/>
    </row>
    <row r="40" spans="1:3" s="40" customFormat="1" ht="15">
      <c r="A40" s="45" t="s">
        <v>133</v>
      </c>
      <c r="B40" s="80"/>
      <c r="C40" s="80"/>
    </row>
    <row r="41" spans="1:3" s="40" customFormat="1" ht="15">
      <c r="A41" s="41" t="s">
        <v>152</v>
      </c>
      <c r="B41" s="80" t="s">
        <v>191</v>
      </c>
      <c r="C41" s="80" t="s">
        <v>191</v>
      </c>
    </row>
    <row r="42" spans="1:3" s="40" customFormat="1" ht="15">
      <c r="A42" s="41" t="s">
        <v>122</v>
      </c>
      <c r="B42" s="80"/>
      <c r="C42" s="80"/>
    </row>
    <row r="43" spans="1:3" s="40" customFormat="1" ht="15">
      <c r="A43" s="41" t="s">
        <v>151</v>
      </c>
      <c r="B43" s="80"/>
      <c r="C43" s="80"/>
    </row>
    <row r="44" spans="1:3" s="40" customFormat="1" ht="15">
      <c r="A44" s="41" t="s">
        <v>44</v>
      </c>
      <c r="B44" s="80"/>
      <c r="C44" s="80"/>
    </row>
    <row r="45" spans="1:3" s="40" customFormat="1" ht="15">
      <c r="A45" s="45" t="s">
        <v>134</v>
      </c>
      <c r="B45" s="80"/>
      <c r="C45" s="80"/>
    </row>
    <row r="46" spans="1:3" s="40" customFormat="1" ht="15">
      <c r="A46" s="41" t="s">
        <v>154</v>
      </c>
      <c r="B46" s="80">
        <f>B47*B48/1000</f>
        <v>1.083</v>
      </c>
      <c r="C46" s="80">
        <v>0.729</v>
      </c>
    </row>
    <row r="47" spans="1:3" s="40" customFormat="1" ht="15">
      <c r="A47" s="41" t="s">
        <v>122</v>
      </c>
      <c r="B47" s="80">
        <v>28.5</v>
      </c>
      <c r="C47" s="80">
        <v>18.94</v>
      </c>
    </row>
    <row r="48" spans="1:3" s="40" customFormat="1" ht="15">
      <c r="A48" s="41" t="s">
        <v>151</v>
      </c>
      <c r="B48" s="80">
        <v>38</v>
      </c>
      <c r="C48" s="80">
        <v>38</v>
      </c>
    </row>
    <row r="49" spans="1:3" s="40" customFormat="1" ht="15">
      <c r="A49" s="41" t="s">
        <v>44</v>
      </c>
      <c r="B49" s="80"/>
      <c r="C49" s="80"/>
    </row>
    <row r="50" spans="1:3" s="40" customFormat="1" ht="15">
      <c r="A50" s="45" t="s">
        <v>135</v>
      </c>
      <c r="B50" s="80"/>
      <c r="C50" s="80"/>
    </row>
    <row r="51" spans="1:3" s="40" customFormat="1" ht="15">
      <c r="A51" s="41" t="s">
        <v>155</v>
      </c>
      <c r="B51" s="80" t="s">
        <v>191</v>
      </c>
      <c r="C51" s="80" t="s">
        <v>191</v>
      </c>
    </row>
    <row r="52" spans="1:3" s="40" customFormat="1" ht="15">
      <c r="A52" s="41" t="s">
        <v>122</v>
      </c>
      <c r="B52" s="80"/>
      <c r="C52" s="80"/>
    </row>
    <row r="53" spans="1:3" s="40" customFormat="1" ht="15">
      <c r="A53" s="41" t="s">
        <v>151</v>
      </c>
      <c r="B53" s="80"/>
      <c r="C53" s="80"/>
    </row>
    <row r="54" spans="1:3" s="40" customFormat="1" ht="15">
      <c r="A54" s="41" t="s">
        <v>44</v>
      </c>
      <c r="B54" s="80"/>
      <c r="C54" s="80"/>
    </row>
    <row r="55" spans="1:3" s="40" customFormat="1" ht="15">
      <c r="A55" s="45" t="s">
        <v>136</v>
      </c>
      <c r="B55" s="80"/>
      <c r="C55" s="80"/>
    </row>
    <row r="56" spans="1:3" s="40" customFormat="1" ht="15">
      <c r="A56" s="41" t="s">
        <v>156</v>
      </c>
      <c r="B56" s="80" t="s">
        <v>191</v>
      </c>
      <c r="C56" s="80" t="s">
        <v>191</v>
      </c>
    </row>
    <row r="57" spans="1:3" s="40" customFormat="1" ht="15">
      <c r="A57" s="41" t="s">
        <v>122</v>
      </c>
      <c r="B57" s="80"/>
      <c r="C57" s="80"/>
    </row>
    <row r="58" spans="1:3" s="40" customFormat="1" ht="15">
      <c r="A58" s="41" t="s">
        <v>151</v>
      </c>
      <c r="B58" s="80"/>
      <c r="C58" s="80"/>
    </row>
    <row r="59" spans="1:3" s="40" customFormat="1" ht="15">
      <c r="A59" s="41" t="s">
        <v>44</v>
      </c>
      <c r="B59" s="80"/>
      <c r="C59" s="80"/>
    </row>
    <row r="60" spans="1:3" s="40" customFormat="1" ht="15">
      <c r="A60" s="45" t="s">
        <v>137</v>
      </c>
      <c r="B60" s="80"/>
      <c r="C60" s="80"/>
    </row>
    <row r="61" spans="1:3" s="40" customFormat="1" ht="15">
      <c r="A61" s="41" t="s">
        <v>157</v>
      </c>
      <c r="B61" s="80" t="s">
        <v>191</v>
      </c>
      <c r="C61" s="80" t="s">
        <v>191</v>
      </c>
    </row>
    <row r="62" spans="1:3" s="40" customFormat="1" ht="15">
      <c r="A62" s="41" t="s">
        <v>122</v>
      </c>
      <c r="B62" s="80"/>
      <c r="C62" s="80"/>
    </row>
    <row r="63" spans="1:3" s="40" customFormat="1" ht="15">
      <c r="A63" s="41" t="s">
        <v>151</v>
      </c>
      <c r="B63" s="80"/>
      <c r="C63" s="80"/>
    </row>
    <row r="64" spans="1:3" s="40" customFormat="1" ht="15">
      <c r="A64" s="41" t="s">
        <v>44</v>
      </c>
      <c r="B64" s="80"/>
      <c r="C64" s="80"/>
    </row>
    <row r="65" spans="1:3" s="40" customFormat="1" ht="15">
      <c r="A65" s="45" t="s">
        <v>138</v>
      </c>
      <c r="B65" s="80"/>
      <c r="C65" s="80"/>
    </row>
    <row r="66" spans="1:3" s="40" customFormat="1" ht="15">
      <c r="A66" s="41" t="s">
        <v>158</v>
      </c>
      <c r="B66" s="80" t="s">
        <v>191</v>
      </c>
      <c r="C66" s="80" t="s">
        <v>191</v>
      </c>
    </row>
    <row r="67" spans="1:3" s="40" customFormat="1" ht="15">
      <c r="A67" s="41" t="s">
        <v>122</v>
      </c>
      <c r="B67" s="80"/>
      <c r="C67" s="80"/>
    </row>
    <row r="68" spans="1:3" s="40" customFormat="1" ht="15">
      <c r="A68" s="41" t="s">
        <v>151</v>
      </c>
      <c r="B68" s="80"/>
      <c r="C68" s="80"/>
    </row>
    <row r="69" spans="1:3" s="40" customFormat="1" ht="15">
      <c r="A69" s="41" t="s">
        <v>44</v>
      </c>
      <c r="B69" s="80"/>
      <c r="C69" s="80"/>
    </row>
    <row r="70" spans="1:3" s="40" customFormat="1" ht="15">
      <c r="A70" s="45" t="s">
        <v>139</v>
      </c>
      <c r="B70" s="80"/>
      <c r="C70" s="80"/>
    </row>
    <row r="71" spans="1:3" s="40" customFormat="1" ht="15">
      <c r="A71" s="41" t="s">
        <v>159</v>
      </c>
      <c r="B71" s="80" t="s">
        <v>191</v>
      </c>
      <c r="C71" s="80" t="s">
        <v>191</v>
      </c>
    </row>
    <row r="72" spans="1:3" s="40" customFormat="1" ht="15">
      <c r="A72" s="41" t="s">
        <v>122</v>
      </c>
      <c r="B72" s="80"/>
      <c r="C72" s="80"/>
    </row>
    <row r="73" spans="1:3" s="40" customFormat="1" ht="15">
      <c r="A73" s="41" t="s">
        <v>151</v>
      </c>
      <c r="B73" s="80"/>
      <c r="C73" s="80"/>
    </row>
    <row r="74" spans="1:3" s="40" customFormat="1" ht="15">
      <c r="A74" s="41" t="s">
        <v>44</v>
      </c>
      <c r="B74" s="80"/>
      <c r="C74" s="80"/>
    </row>
    <row r="75" spans="1:3" s="40" customFormat="1" ht="15">
      <c r="A75" s="45" t="s">
        <v>140</v>
      </c>
      <c r="B75" s="80"/>
      <c r="C75" s="80"/>
    </row>
    <row r="76" spans="1:3" s="40" customFormat="1" ht="30">
      <c r="A76" s="41" t="s">
        <v>160</v>
      </c>
      <c r="B76" s="80" t="s">
        <v>191</v>
      </c>
      <c r="C76" s="80" t="s">
        <v>191</v>
      </c>
    </row>
    <row r="77" spans="1:3" s="40" customFormat="1" ht="15">
      <c r="A77" s="41" t="s">
        <v>122</v>
      </c>
      <c r="B77" s="80"/>
      <c r="C77" s="80"/>
    </row>
    <row r="78" spans="1:3" s="40" customFormat="1" ht="15">
      <c r="A78" s="41" t="s">
        <v>151</v>
      </c>
      <c r="B78" s="80"/>
      <c r="C78" s="80"/>
    </row>
    <row r="79" spans="1:3" s="40" customFormat="1" ht="15">
      <c r="A79" s="41" t="s">
        <v>44</v>
      </c>
      <c r="B79" s="80"/>
      <c r="C79" s="80"/>
    </row>
    <row r="80" spans="1:3" ht="30">
      <c r="A80" s="45" t="s">
        <v>141</v>
      </c>
      <c r="B80" s="81"/>
      <c r="C80" s="81"/>
    </row>
    <row r="81" spans="1:3" ht="15">
      <c r="A81" s="41" t="s">
        <v>153</v>
      </c>
      <c r="B81" s="81">
        <v>1881.57</v>
      </c>
      <c r="C81" s="81">
        <v>1065.5</v>
      </c>
    </row>
    <row r="82" spans="1:3" ht="15">
      <c r="A82" s="41" t="s">
        <v>44</v>
      </c>
      <c r="B82" s="83" t="s">
        <v>195</v>
      </c>
      <c r="C82" s="83" t="s">
        <v>195</v>
      </c>
    </row>
    <row r="83" spans="1:3" ht="15">
      <c r="A83" s="41" t="s">
        <v>170</v>
      </c>
      <c r="B83" s="81">
        <v>4.64</v>
      </c>
      <c r="C83" s="81">
        <v>4.1979</v>
      </c>
    </row>
    <row r="84" spans="1:3" ht="15">
      <c r="A84" s="41" t="s">
        <v>142</v>
      </c>
      <c r="B84" s="81">
        <v>0.405</v>
      </c>
      <c r="C84" s="81">
        <v>253.8</v>
      </c>
    </row>
    <row r="85" spans="1:3" ht="15">
      <c r="A85" s="45" t="s">
        <v>161</v>
      </c>
      <c r="B85" s="81"/>
      <c r="C85" s="81"/>
    </row>
    <row r="86" spans="1:3" s="40" customFormat="1" ht="15">
      <c r="A86" s="41" t="s">
        <v>163</v>
      </c>
      <c r="B86" s="80" t="s">
        <v>191</v>
      </c>
      <c r="C86" s="80" t="s">
        <v>191</v>
      </c>
    </row>
    <row r="87" spans="1:3" s="40" customFormat="1" ht="15">
      <c r="A87" s="41" t="s">
        <v>122</v>
      </c>
      <c r="B87" s="80"/>
      <c r="C87" s="80"/>
    </row>
    <row r="88" spans="1:3" s="40" customFormat="1" ht="15">
      <c r="A88" s="41" t="s">
        <v>151</v>
      </c>
      <c r="B88" s="80"/>
      <c r="C88" s="80"/>
    </row>
    <row r="89" spans="1:3" s="40" customFormat="1" ht="15.75" thickBot="1">
      <c r="A89" s="41" t="s">
        <v>44</v>
      </c>
      <c r="B89" s="82"/>
      <c r="C89" s="82"/>
    </row>
    <row r="90" ht="15">
      <c r="A90" s="42" t="s">
        <v>162</v>
      </c>
    </row>
  </sheetData>
  <sheetProtection/>
  <mergeCells count="1">
    <mergeCell ref="A1:B1"/>
  </mergeCells>
  <printOptions/>
  <pageMargins left="0.97" right="0.31496062992125984" top="0.15748031496062992" bottom="0.15748031496062992" header="0.31496062992125984" footer="0.31496062992125984"/>
  <pageSetup fitToHeight="2" fitToWidth="1" horizontalDpi="600" verticalDpi="600" orientation="portrait" paperSize="9" scale="63" r:id="rId1"/>
</worksheet>
</file>

<file path=xl/worksheets/sheet16.xml><?xml version="1.0" encoding="utf-8"?>
<worksheet xmlns="http://schemas.openxmlformats.org/spreadsheetml/2006/main" xmlns:r="http://schemas.openxmlformats.org/officeDocument/2006/relationships">
  <sheetPr>
    <pageSetUpPr fitToPage="1"/>
  </sheetPr>
  <dimension ref="A2:C25"/>
  <sheetViews>
    <sheetView zoomScalePageLayoutView="0" workbookViewId="0" topLeftCell="A1">
      <selection activeCell="A25" sqref="A25:C25"/>
    </sheetView>
  </sheetViews>
  <sheetFormatPr defaultColWidth="9.140625" defaultRowHeight="15"/>
  <cols>
    <col min="1" max="1" width="49.28125" style="0" customWidth="1"/>
    <col min="2" max="2" width="32.57421875" style="0" customWidth="1"/>
    <col min="3" max="3" width="25.421875" style="0" customWidth="1"/>
  </cols>
  <sheetData>
    <row r="1" ht="15.75" thickBot="1"/>
    <row r="2" spans="1:3" ht="15.75" thickTop="1">
      <c r="A2" s="339" t="s">
        <v>0</v>
      </c>
      <c r="B2" s="341" t="s">
        <v>171</v>
      </c>
      <c r="C2" s="342"/>
    </row>
    <row r="3" spans="1:3" ht="15.75" thickBot="1">
      <c r="A3" s="340"/>
      <c r="B3" s="343"/>
      <c r="C3" s="344"/>
    </row>
    <row r="4" spans="1:3" ht="15.75" thickBot="1">
      <c r="A4" s="17" t="s">
        <v>28</v>
      </c>
      <c r="B4" s="310">
        <v>1102028663</v>
      </c>
      <c r="C4" s="311"/>
    </row>
    <row r="5" spans="1:3" ht="15.75" thickBot="1">
      <c r="A5" s="17" t="s">
        <v>29</v>
      </c>
      <c r="B5" s="310">
        <v>110201001</v>
      </c>
      <c r="C5" s="311"/>
    </row>
    <row r="6" spans="1:3" ht="15.75" thickBot="1">
      <c r="A6" s="17" t="s">
        <v>67</v>
      </c>
      <c r="B6" s="310" t="s">
        <v>172</v>
      </c>
      <c r="C6" s="311"/>
    </row>
    <row r="7" spans="1:3" ht="15.75" thickBot="1">
      <c r="A7" s="47" t="s">
        <v>57</v>
      </c>
      <c r="B7" s="405" t="s">
        <v>196</v>
      </c>
      <c r="C7" s="405"/>
    </row>
    <row r="8" spans="1:3" ht="24" customHeight="1">
      <c r="A8" s="304" t="s">
        <v>110</v>
      </c>
      <c r="B8" s="304"/>
      <c r="C8" s="304"/>
    </row>
    <row r="9" ht="5.25" customHeight="1"/>
    <row r="10" spans="1:3" ht="14.25" customHeight="1">
      <c r="A10" s="26" t="s">
        <v>102</v>
      </c>
      <c r="B10" s="345"/>
      <c r="C10" s="346"/>
    </row>
    <row r="11" spans="1:3" ht="18" customHeight="1">
      <c r="A11" s="26" t="s">
        <v>103</v>
      </c>
      <c r="B11" s="345"/>
      <c r="C11" s="346"/>
    </row>
    <row r="12" spans="1:3" ht="33.75" customHeight="1">
      <c r="A12" s="27" t="s">
        <v>104</v>
      </c>
      <c r="B12" s="345"/>
      <c r="C12" s="346"/>
    </row>
    <row r="13" spans="1:3" ht="25.5" customHeight="1">
      <c r="A13" s="348" t="s">
        <v>105</v>
      </c>
      <c r="B13" s="348"/>
      <c r="C13" s="348"/>
    </row>
    <row r="14" ht="3" customHeight="1"/>
    <row r="15" spans="1:3" ht="45.75" thickBot="1">
      <c r="A15" s="18" t="s">
        <v>113</v>
      </c>
      <c r="B15" s="19" t="s">
        <v>59</v>
      </c>
      <c r="C15" s="19" t="s">
        <v>58</v>
      </c>
    </row>
    <row r="16" spans="1:3" ht="15.75" thickBot="1">
      <c r="A16" s="20" t="s">
        <v>76</v>
      </c>
      <c r="B16" s="23"/>
      <c r="C16" s="24"/>
    </row>
    <row r="17" spans="1:3" ht="15">
      <c r="A17" s="21" t="s">
        <v>77</v>
      </c>
      <c r="B17" s="25"/>
      <c r="C17" s="25"/>
    </row>
    <row r="18" spans="1:3" ht="15">
      <c r="A18" s="22" t="s">
        <v>78</v>
      </c>
      <c r="B18" s="11"/>
      <c r="C18" s="11"/>
    </row>
    <row r="19" spans="1:3" ht="15">
      <c r="A19" s="22" t="s">
        <v>79</v>
      </c>
      <c r="B19" s="11"/>
      <c r="C19" s="11"/>
    </row>
    <row r="21" spans="1:3" ht="46.5" customHeight="1">
      <c r="A21" s="334" t="s">
        <v>169</v>
      </c>
      <c r="B21" s="334"/>
      <c r="C21" s="334"/>
    </row>
    <row r="22" spans="1:3" ht="35.25" customHeight="1">
      <c r="A22" s="334" t="s">
        <v>111</v>
      </c>
      <c r="B22" s="334"/>
      <c r="C22" s="334"/>
    </row>
    <row r="23" spans="1:3" ht="15">
      <c r="A23" s="334" t="s">
        <v>112</v>
      </c>
      <c r="B23" s="334"/>
      <c r="C23" s="334"/>
    </row>
    <row r="25" spans="1:3" ht="15">
      <c r="A25" s="347"/>
      <c r="B25" s="347"/>
      <c r="C25" s="347"/>
    </row>
  </sheetData>
  <sheetProtection/>
  <mergeCells count="15">
    <mergeCell ref="B10:C10"/>
    <mergeCell ref="B11:C11"/>
    <mergeCell ref="A25:C25"/>
    <mergeCell ref="B12:C12"/>
    <mergeCell ref="A13:C13"/>
    <mergeCell ref="A21:C21"/>
    <mergeCell ref="A22:C22"/>
    <mergeCell ref="A23:C23"/>
    <mergeCell ref="A2:A3"/>
    <mergeCell ref="B2:C3"/>
    <mergeCell ref="B5:C5"/>
    <mergeCell ref="B6:C6"/>
    <mergeCell ref="A8:C8"/>
    <mergeCell ref="B7:C7"/>
    <mergeCell ref="B4:C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7.xml><?xml version="1.0" encoding="utf-8"?>
<worksheet xmlns="http://schemas.openxmlformats.org/spreadsheetml/2006/main" xmlns:r="http://schemas.openxmlformats.org/officeDocument/2006/relationships">
  <sheetPr>
    <pageSetUpPr fitToPage="1"/>
  </sheetPr>
  <dimension ref="A2:B92"/>
  <sheetViews>
    <sheetView zoomScalePageLayoutView="0" workbookViewId="0" topLeftCell="A71">
      <selection activeCell="A93" sqref="A93"/>
    </sheetView>
  </sheetViews>
  <sheetFormatPr defaultColWidth="9.140625" defaultRowHeight="15"/>
  <cols>
    <col min="1" max="1" width="41.140625" style="0" customWidth="1"/>
    <col min="2" max="2" width="46.421875" style="0" customWidth="1"/>
  </cols>
  <sheetData>
    <row r="1" ht="9.75" customHeight="1"/>
    <row r="2" spans="1:2" ht="15" customHeight="1">
      <c r="A2" s="303" t="s">
        <v>348</v>
      </c>
      <c r="B2" s="336"/>
    </row>
    <row r="3" spans="1:2" ht="47.25" customHeight="1">
      <c r="A3" s="336"/>
      <c r="B3" s="336"/>
    </row>
    <row r="4" ht="15.75" thickBot="1"/>
    <row r="5" spans="1:2" ht="15">
      <c r="A5" s="6" t="s">
        <v>0</v>
      </c>
      <c r="B5" s="73" t="s">
        <v>171</v>
      </c>
    </row>
    <row r="6" spans="1:2" ht="15">
      <c r="A6" s="6" t="s">
        <v>28</v>
      </c>
      <c r="B6" s="74">
        <v>1102028663</v>
      </c>
    </row>
    <row r="7" spans="1:2" ht="15">
      <c r="A7" s="6" t="s">
        <v>29</v>
      </c>
      <c r="B7" s="74">
        <v>110201001</v>
      </c>
    </row>
    <row r="8" spans="1:2" ht="15">
      <c r="A8" s="6" t="s">
        <v>67</v>
      </c>
      <c r="B8" s="75" t="s">
        <v>172</v>
      </c>
    </row>
    <row r="9" spans="1:2" ht="15">
      <c r="A9" s="6" t="s">
        <v>69</v>
      </c>
      <c r="B9" s="52" t="s">
        <v>192</v>
      </c>
    </row>
    <row r="11" spans="1:2" ht="15">
      <c r="A11" s="9" t="s">
        <v>10</v>
      </c>
      <c r="B11" s="9" t="s">
        <v>6</v>
      </c>
    </row>
    <row r="12" spans="1:2" ht="46.5" customHeight="1">
      <c r="A12" s="10" t="s">
        <v>11</v>
      </c>
      <c r="B12" s="16">
        <v>1</v>
      </c>
    </row>
    <row r="13" spans="1:2" ht="32.25" customHeight="1">
      <c r="A13" s="10" t="s">
        <v>12</v>
      </c>
      <c r="B13" s="16">
        <v>1</v>
      </c>
    </row>
    <row r="14" spans="1:2" ht="48" customHeight="1">
      <c r="A14" s="10" t="s">
        <v>13</v>
      </c>
      <c r="B14" s="16" t="s">
        <v>191</v>
      </c>
    </row>
    <row r="15" spans="1:2" ht="136.5" customHeight="1">
      <c r="A15" s="10" t="s">
        <v>116</v>
      </c>
      <c r="B15" s="84" t="s">
        <v>197</v>
      </c>
    </row>
    <row r="17" spans="1:2" ht="15" customHeight="1">
      <c r="A17" s="334" t="s">
        <v>114</v>
      </c>
      <c r="B17" s="334"/>
    </row>
    <row r="18" spans="1:2" ht="47.25" customHeight="1">
      <c r="A18" s="334" t="s">
        <v>115</v>
      </c>
      <c r="B18" s="334"/>
    </row>
    <row r="20" spans="1:2" ht="28.5" customHeight="1">
      <c r="A20" s="303" t="s">
        <v>348</v>
      </c>
      <c r="B20" s="336"/>
    </row>
    <row r="21" spans="1:2" ht="38.25" customHeight="1">
      <c r="A21" s="336"/>
      <c r="B21" s="336"/>
    </row>
    <row r="22" ht="15.75" thickBot="1"/>
    <row r="23" spans="1:2" ht="15">
      <c r="A23" s="6" t="s">
        <v>0</v>
      </c>
      <c r="B23" s="73" t="s">
        <v>171</v>
      </c>
    </row>
    <row r="24" spans="1:2" ht="15">
      <c r="A24" s="6" t="s">
        <v>28</v>
      </c>
      <c r="B24" s="74">
        <v>1102028663</v>
      </c>
    </row>
    <row r="25" spans="1:2" ht="15">
      <c r="A25" s="6" t="s">
        <v>29</v>
      </c>
      <c r="B25" s="74">
        <v>110201001</v>
      </c>
    </row>
    <row r="26" spans="1:2" ht="15">
      <c r="A26" s="6" t="s">
        <v>67</v>
      </c>
      <c r="B26" s="75" t="s">
        <v>172</v>
      </c>
    </row>
    <row r="27" spans="1:2" ht="15">
      <c r="A27" s="6" t="s">
        <v>69</v>
      </c>
      <c r="B27" s="269" t="s">
        <v>335</v>
      </c>
    </row>
    <row r="29" spans="1:2" ht="15">
      <c r="A29" s="9" t="s">
        <v>10</v>
      </c>
      <c r="B29" s="9" t="s">
        <v>6</v>
      </c>
    </row>
    <row r="30" spans="1:2" ht="45">
      <c r="A30" s="10" t="s">
        <v>11</v>
      </c>
      <c r="B30" s="16">
        <v>0</v>
      </c>
    </row>
    <row r="31" spans="1:2" ht="30">
      <c r="A31" s="10" t="s">
        <v>12</v>
      </c>
      <c r="B31" s="16">
        <v>0</v>
      </c>
    </row>
    <row r="32" spans="1:2" ht="46.5" customHeight="1">
      <c r="A32" s="10" t="s">
        <v>13</v>
      </c>
      <c r="B32" s="16" t="s">
        <v>191</v>
      </c>
    </row>
    <row r="33" spans="1:2" ht="120">
      <c r="A33" s="10" t="s">
        <v>116</v>
      </c>
      <c r="B33" s="84" t="s">
        <v>333</v>
      </c>
    </row>
    <row r="35" spans="1:2" ht="15">
      <c r="A35" s="334" t="s">
        <v>114</v>
      </c>
      <c r="B35" s="334"/>
    </row>
    <row r="36" spans="1:2" ht="47.25" customHeight="1">
      <c r="A36" s="334" t="s">
        <v>115</v>
      </c>
      <c r="B36" s="334"/>
    </row>
    <row r="38" spans="1:2" ht="15" customHeight="1">
      <c r="A38" s="303" t="s">
        <v>348</v>
      </c>
      <c r="B38" s="336"/>
    </row>
    <row r="39" spans="1:2" ht="48.75" customHeight="1">
      <c r="A39" s="336"/>
      <c r="B39" s="336"/>
    </row>
    <row r="40" ht="15" customHeight="1" thickBot="1"/>
    <row r="41" spans="1:2" ht="15">
      <c r="A41" s="6" t="s">
        <v>0</v>
      </c>
      <c r="B41" s="73" t="s">
        <v>171</v>
      </c>
    </row>
    <row r="42" spans="1:2" ht="15">
      <c r="A42" s="6" t="s">
        <v>28</v>
      </c>
      <c r="B42" s="74">
        <v>1102028663</v>
      </c>
    </row>
    <row r="43" spans="1:2" ht="15">
      <c r="A43" s="6" t="s">
        <v>29</v>
      </c>
      <c r="B43" s="74">
        <v>110201001</v>
      </c>
    </row>
    <row r="44" spans="1:2" ht="15">
      <c r="A44" s="6" t="s">
        <v>67</v>
      </c>
      <c r="B44" s="75" t="s">
        <v>172</v>
      </c>
    </row>
    <row r="45" spans="1:2" ht="15">
      <c r="A45" s="6" t="s">
        <v>69</v>
      </c>
      <c r="B45" s="269" t="s">
        <v>334</v>
      </c>
    </row>
    <row r="48" spans="1:2" ht="15">
      <c r="A48" s="9" t="s">
        <v>10</v>
      </c>
      <c r="B48" s="9" t="s">
        <v>6</v>
      </c>
    </row>
    <row r="49" spans="1:2" ht="45">
      <c r="A49" s="10" t="s">
        <v>11</v>
      </c>
      <c r="B49" s="16">
        <v>0</v>
      </c>
    </row>
    <row r="50" spans="1:2" ht="30">
      <c r="A50" s="10" t="s">
        <v>12</v>
      </c>
      <c r="B50" s="16">
        <v>0</v>
      </c>
    </row>
    <row r="51" spans="1:2" ht="60">
      <c r="A51" s="10" t="s">
        <v>13</v>
      </c>
      <c r="B51" s="16" t="s">
        <v>191</v>
      </c>
    </row>
    <row r="52" spans="1:2" ht="120">
      <c r="A52" s="10" t="s">
        <v>116</v>
      </c>
      <c r="B52" s="84" t="s">
        <v>333</v>
      </c>
    </row>
    <row r="54" spans="1:2" ht="15">
      <c r="A54" s="334" t="s">
        <v>114</v>
      </c>
      <c r="B54" s="334"/>
    </row>
    <row r="55" spans="1:2" ht="48" customHeight="1">
      <c r="A55" s="334" t="s">
        <v>115</v>
      </c>
      <c r="B55" s="334"/>
    </row>
    <row r="57" spans="1:2" ht="15" customHeight="1">
      <c r="A57" s="303" t="s">
        <v>348</v>
      </c>
      <c r="B57" s="336"/>
    </row>
    <row r="58" spans="1:2" ht="47.25" customHeight="1">
      <c r="A58" s="336"/>
      <c r="B58" s="336"/>
    </row>
    <row r="59" ht="15.75" thickBot="1"/>
    <row r="60" spans="1:2" ht="15">
      <c r="A60" s="6" t="s">
        <v>0</v>
      </c>
      <c r="B60" s="73" t="s">
        <v>171</v>
      </c>
    </row>
    <row r="61" spans="1:2" ht="15">
      <c r="A61" s="6" t="s">
        <v>28</v>
      </c>
      <c r="B61" s="74">
        <v>1102028663</v>
      </c>
    </row>
    <row r="62" spans="1:2" ht="15">
      <c r="A62" s="6" t="s">
        <v>29</v>
      </c>
      <c r="B62" s="74">
        <v>110201001</v>
      </c>
    </row>
    <row r="63" spans="1:2" ht="15">
      <c r="A63" s="6" t="s">
        <v>67</v>
      </c>
      <c r="B63" s="75" t="s">
        <v>172</v>
      </c>
    </row>
    <row r="64" spans="1:2" ht="15">
      <c r="A64" s="6" t="s">
        <v>69</v>
      </c>
      <c r="B64" s="269" t="s">
        <v>336</v>
      </c>
    </row>
    <row r="66" spans="1:2" ht="15">
      <c r="A66" s="9" t="s">
        <v>10</v>
      </c>
      <c r="B66" s="9" t="s">
        <v>6</v>
      </c>
    </row>
    <row r="67" spans="1:2" ht="45">
      <c r="A67" s="10" t="s">
        <v>11</v>
      </c>
      <c r="B67" s="16">
        <v>1</v>
      </c>
    </row>
    <row r="68" spans="1:2" ht="30">
      <c r="A68" s="10" t="s">
        <v>12</v>
      </c>
      <c r="B68" s="16">
        <v>1</v>
      </c>
    </row>
    <row r="69" spans="1:2" ht="60">
      <c r="A69" s="10" t="s">
        <v>13</v>
      </c>
      <c r="B69" s="16" t="s">
        <v>191</v>
      </c>
    </row>
    <row r="70" spans="1:2" ht="120">
      <c r="A70" s="10" t="s">
        <v>116</v>
      </c>
      <c r="B70" s="84" t="s">
        <v>337</v>
      </c>
    </row>
    <row r="72" spans="1:2" ht="15">
      <c r="A72" s="334" t="s">
        <v>114</v>
      </c>
      <c r="B72" s="334"/>
    </row>
    <row r="73" spans="1:2" ht="48.75" customHeight="1">
      <c r="A73" s="334" t="s">
        <v>115</v>
      </c>
      <c r="B73" s="334"/>
    </row>
    <row r="75" spans="1:2" ht="15" customHeight="1">
      <c r="A75" s="303" t="s">
        <v>348</v>
      </c>
      <c r="B75" s="336"/>
    </row>
    <row r="76" spans="1:2" ht="54.75" customHeight="1">
      <c r="A76" s="336"/>
      <c r="B76" s="336"/>
    </row>
    <row r="77" ht="15.75" thickBot="1"/>
    <row r="78" spans="1:2" ht="15">
      <c r="A78" s="6" t="s">
        <v>0</v>
      </c>
      <c r="B78" s="73" t="s">
        <v>171</v>
      </c>
    </row>
    <row r="79" spans="1:2" ht="15">
      <c r="A79" s="6" t="s">
        <v>28</v>
      </c>
      <c r="B79" s="74">
        <v>1102028663</v>
      </c>
    </row>
    <row r="80" spans="1:2" ht="15">
      <c r="A80" s="6" t="s">
        <v>29</v>
      </c>
      <c r="B80" s="74">
        <v>110201001</v>
      </c>
    </row>
    <row r="81" spans="1:2" ht="15">
      <c r="A81" s="6" t="s">
        <v>67</v>
      </c>
      <c r="B81" s="75" t="s">
        <v>172</v>
      </c>
    </row>
    <row r="82" spans="1:2" ht="15">
      <c r="A82" s="6" t="s">
        <v>69</v>
      </c>
      <c r="B82" s="269" t="s">
        <v>338</v>
      </c>
    </row>
    <row r="85" spans="1:2" ht="15">
      <c r="A85" s="9" t="s">
        <v>10</v>
      </c>
      <c r="B85" s="9" t="s">
        <v>6</v>
      </c>
    </row>
    <row r="86" spans="1:2" ht="45">
      <c r="A86" s="10" t="s">
        <v>11</v>
      </c>
      <c r="B86" s="16">
        <v>0</v>
      </c>
    </row>
    <row r="87" spans="1:2" ht="30">
      <c r="A87" s="10" t="s">
        <v>12</v>
      </c>
      <c r="B87" s="16">
        <v>0</v>
      </c>
    </row>
    <row r="88" spans="1:2" ht="60">
      <c r="A88" s="10" t="s">
        <v>13</v>
      </c>
      <c r="B88" s="16" t="s">
        <v>191</v>
      </c>
    </row>
    <row r="89" spans="1:2" ht="135">
      <c r="A89" s="10" t="s">
        <v>116</v>
      </c>
      <c r="B89" s="84" t="s">
        <v>197</v>
      </c>
    </row>
    <row r="91" spans="1:2" ht="15">
      <c r="A91" s="334" t="s">
        <v>114</v>
      </c>
      <c r="B91" s="334"/>
    </row>
    <row r="92" spans="1:2" ht="51" customHeight="1">
      <c r="A92" s="334" t="s">
        <v>115</v>
      </c>
      <c r="B92" s="334"/>
    </row>
  </sheetData>
  <sheetProtection/>
  <mergeCells count="15">
    <mergeCell ref="A18:B18"/>
    <mergeCell ref="A2:B3"/>
    <mergeCell ref="A17:B17"/>
    <mergeCell ref="A20:B21"/>
    <mergeCell ref="A35:B35"/>
    <mergeCell ref="A36:B36"/>
    <mergeCell ref="A38:B39"/>
    <mergeCell ref="A54:B54"/>
    <mergeCell ref="A55:B55"/>
    <mergeCell ref="A57:B58"/>
    <mergeCell ref="A72:B72"/>
    <mergeCell ref="A73:B73"/>
    <mergeCell ref="A75:B76"/>
    <mergeCell ref="A91:B91"/>
    <mergeCell ref="A92:B9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9" r:id="rId1"/>
</worksheet>
</file>

<file path=xl/worksheets/sheet18.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A2" sqref="A2"/>
    </sheetView>
  </sheetViews>
  <sheetFormatPr defaultColWidth="9.140625" defaultRowHeight="15"/>
  <cols>
    <col min="1" max="1" width="30.7109375" style="0" customWidth="1"/>
    <col min="5" max="5" width="26.140625" style="0" customWidth="1"/>
  </cols>
  <sheetData>
    <row r="1" spans="1:10" ht="52.5" customHeight="1">
      <c r="A1" s="353" t="s">
        <v>349</v>
      </c>
      <c r="B1" s="348"/>
      <c r="C1" s="348"/>
      <c r="D1" s="348"/>
      <c r="E1" s="348"/>
      <c r="F1" s="348"/>
      <c r="G1" s="348"/>
      <c r="H1" s="348"/>
      <c r="I1" s="348"/>
      <c r="J1" s="348"/>
    </row>
    <row r="2" spans="1:10" ht="15.75" thickBot="1">
      <c r="A2" s="31"/>
      <c r="B2" s="31"/>
      <c r="C2" s="31"/>
      <c r="D2" s="31"/>
      <c r="E2" s="31"/>
      <c r="F2" s="31"/>
      <c r="G2" s="31"/>
      <c r="H2" s="31"/>
      <c r="I2" s="31"/>
      <c r="J2" s="31"/>
    </row>
    <row r="3" spans="1:9" ht="15">
      <c r="A3" s="6" t="s">
        <v>0</v>
      </c>
      <c r="B3" s="356" t="s">
        <v>171</v>
      </c>
      <c r="C3" s="357"/>
      <c r="D3" s="357"/>
      <c r="E3" s="358"/>
      <c r="G3" s="2"/>
      <c r="H3" s="305"/>
      <c r="I3" s="305"/>
    </row>
    <row r="4" spans="1:5" ht="15">
      <c r="A4" s="6" t="s">
        <v>28</v>
      </c>
      <c r="B4" s="354">
        <v>1102028663</v>
      </c>
      <c r="C4" s="349"/>
      <c r="D4" s="349"/>
      <c r="E4" s="350"/>
    </row>
    <row r="5" spans="1:5" ht="15">
      <c r="A5" s="6" t="s">
        <v>29</v>
      </c>
      <c r="B5" s="359">
        <v>110201001</v>
      </c>
      <c r="C5" s="360"/>
      <c r="D5" s="360"/>
      <c r="E5" s="361"/>
    </row>
    <row r="6" spans="1:5" ht="15">
      <c r="A6" s="6" t="s">
        <v>67</v>
      </c>
      <c r="B6" s="354" t="s">
        <v>172</v>
      </c>
      <c r="C6" s="349"/>
      <c r="D6" s="349"/>
      <c r="E6" s="350"/>
    </row>
    <row r="7" spans="1:5" ht="15">
      <c r="A7" s="6" t="s">
        <v>71</v>
      </c>
      <c r="B7" s="354" t="s">
        <v>192</v>
      </c>
      <c r="C7" s="349"/>
      <c r="D7" s="349"/>
      <c r="E7" s="355"/>
    </row>
    <row r="8" spans="2:5" ht="15.75" thickBot="1">
      <c r="B8" s="351"/>
      <c r="C8" s="351"/>
      <c r="D8" s="351"/>
      <c r="E8" s="351"/>
    </row>
    <row r="9" spans="1:10" ht="24" customHeight="1">
      <c r="A9" s="362" t="s">
        <v>198</v>
      </c>
      <c r="B9" s="363"/>
      <c r="C9" s="363"/>
      <c r="D9" s="363"/>
      <c r="E9" s="363"/>
      <c r="F9" s="363"/>
      <c r="G9" s="363"/>
      <c r="H9" s="363"/>
      <c r="I9" s="363"/>
      <c r="J9" s="364"/>
    </row>
    <row r="10" spans="1:10" ht="186.75" customHeight="1">
      <c r="A10" s="365"/>
      <c r="B10" s="366"/>
      <c r="C10" s="366"/>
      <c r="D10" s="366"/>
      <c r="E10" s="366"/>
      <c r="F10" s="366"/>
      <c r="G10" s="366"/>
      <c r="H10" s="366"/>
      <c r="I10" s="366"/>
      <c r="J10" s="367"/>
    </row>
    <row r="11" spans="1:10" ht="141" customHeight="1">
      <c r="A11" s="365"/>
      <c r="B11" s="366"/>
      <c r="C11" s="366"/>
      <c r="D11" s="366"/>
      <c r="E11" s="366"/>
      <c r="F11" s="366"/>
      <c r="G11" s="366"/>
      <c r="H11" s="366"/>
      <c r="I11" s="366"/>
      <c r="J11" s="367"/>
    </row>
    <row r="12" spans="1:10" ht="161.25" customHeight="1">
      <c r="A12" s="365"/>
      <c r="B12" s="366"/>
      <c r="C12" s="366"/>
      <c r="D12" s="366"/>
      <c r="E12" s="366"/>
      <c r="F12" s="366"/>
      <c r="G12" s="366"/>
      <c r="H12" s="366"/>
      <c r="I12" s="366"/>
      <c r="J12" s="367"/>
    </row>
    <row r="13" spans="1:10" ht="189.75" customHeight="1">
      <c r="A13" s="365"/>
      <c r="B13" s="366"/>
      <c r="C13" s="366"/>
      <c r="D13" s="366"/>
      <c r="E13" s="366"/>
      <c r="F13" s="366"/>
      <c r="G13" s="366"/>
      <c r="H13" s="366"/>
      <c r="I13" s="366"/>
      <c r="J13" s="367"/>
    </row>
    <row r="14" spans="1:10" ht="221.25" customHeight="1">
      <c r="A14" s="365"/>
      <c r="B14" s="366"/>
      <c r="C14" s="366"/>
      <c r="D14" s="366"/>
      <c r="E14" s="366"/>
      <c r="F14" s="366"/>
      <c r="G14" s="366"/>
      <c r="H14" s="366"/>
      <c r="I14" s="366"/>
      <c r="J14" s="367"/>
    </row>
    <row r="15" spans="1:10" ht="15">
      <c r="A15" s="365"/>
      <c r="B15" s="366"/>
      <c r="C15" s="366"/>
      <c r="D15" s="366"/>
      <c r="E15" s="366"/>
      <c r="F15" s="366"/>
      <c r="G15" s="366"/>
      <c r="H15" s="366"/>
      <c r="I15" s="366"/>
      <c r="J15" s="367"/>
    </row>
    <row r="16" spans="1:10" ht="65.25" customHeight="1">
      <c r="A16" s="365"/>
      <c r="B16" s="366"/>
      <c r="C16" s="366"/>
      <c r="D16" s="366"/>
      <c r="E16" s="366"/>
      <c r="F16" s="366"/>
      <c r="G16" s="366"/>
      <c r="H16" s="366"/>
      <c r="I16" s="366"/>
      <c r="J16" s="367"/>
    </row>
    <row r="17" spans="1:10" ht="100.5" customHeight="1">
      <c r="A17" s="365"/>
      <c r="B17" s="366"/>
      <c r="C17" s="366"/>
      <c r="D17" s="366"/>
      <c r="E17" s="366"/>
      <c r="F17" s="366"/>
      <c r="G17" s="366"/>
      <c r="H17" s="366"/>
      <c r="I17" s="366"/>
      <c r="J17" s="367"/>
    </row>
    <row r="18" spans="1:10" ht="220.5" customHeight="1">
      <c r="A18" s="365"/>
      <c r="B18" s="366"/>
      <c r="C18" s="366"/>
      <c r="D18" s="366"/>
      <c r="E18" s="366"/>
      <c r="F18" s="366"/>
      <c r="G18" s="366"/>
      <c r="H18" s="366"/>
      <c r="I18" s="366"/>
      <c r="J18" s="367"/>
    </row>
    <row r="19" spans="1:10" ht="292.5" customHeight="1">
      <c r="A19" s="365"/>
      <c r="B19" s="366"/>
      <c r="C19" s="366"/>
      <c r="D19" s="366"/>
      <c r="E19" s="366"/>
      <c r="F19" s="366"/>
      <c r="G19" s="366"/>
      <c r="H19" s="366"/>
      <c r="I19" s="366"/>
      <c r="J19" s="367"/>
    </row>
    <row r="20" spans="1:10" ht="206.25" customHeight="1">
      <c r="A20" s="365"/>
      <c r="B20" s="366"/>
      <c r="C20" s="366"/>
      <c r="D20" s="366"/>
      <c r="E20" s="366"/>
      <c r="F20" s="366"/>
      <c r="G20" s="366"/>
      <c r="H20" s="366"/>
      <c r="I20" s="366"/>
      <c r="J20" s="367"/>
    </row>
    <row r="21" spans="1:10" ht="114" customHeight="1">
      <c r="A21" s="365"/>
      <c r="B21" s="366"/>
      <c r="C21" s="366"/>
      <c r="D21" s="366"/>
      <c r="E21" s="366"/>
      <c r="F21" s="366"/>
      <c r="G21" s="366"/>
      <c r="H21" s="366"/>
      <c r="I21" s="366"/>
      <c r="J21" s="367"/>
    </row>
    <row r="22" spans="1:10" ht="105.75" customHeight="1">
      <c r="A22" s="365"/>
      <c r="B22" s="366"/>
      <c r="C22" s="366"/>
      <c r="D22" s="366"/>
      <c r="E22" s="366"/>
      <c r="F22" s="366"/>
      <c r="G22" s="366"/>
      <c r="H22" s="366"/>
      <c r="I22" s="366"/>
      <c r="J22" s="367"/>
    </row>
    <row r="23" spans="1:10" ht="154.5" customHeight="1">
      <c r="A23" s="365"/>
      <c r="B23" s="366"/>
      <c r="C23" s="366"/>
      <c r="D23" s="366"/>
      <c r="E23" s="366"/>
      <c r="F23" s="366"/>
      <c r="G23" s="366"/>
      <c r="H23" s="366"/>
      <c r="I23" s="366"/>
      <c r="J23" s="367"/>
    </row>
    <row r="24" spans="1:10" ht="128.25" customHeight="1">
      <c r="A24" s="365"/>
      <c r="B24" s="366"/>
      <c r="C24" s="366"/>
      <c r="D24" s="366"/>
      <c r="E24" s="366"/>
      <c r="F24" s="366"/>
      <c r="G24" s="366"/>
      <c r="H24" s="366"/>
      <c r="I24" s="366"/>
      <c r="J24" s="367"/>
    </row>
    <row r="25" spans="1:10" ht="357.75" customHeight="1" thickBot="1">
      <c r="A25" s="368"/>
      <c r="B25" s="369"/>
      <c r="C25" s="369"/>
      <c r="D25" s="369"/>
      <c r="E25" s="369"/>
      <c r="F25" s="369"/>
      <c r="G25" s="369"/>
      <c r="H25" s="369"/>
      <c r="I25" s="369"/>
      <c r="J25" s="370"/>
    </row>
    <row r="27" spans="1:10" ht="33.75" customHeight="1">
      <c r="A27" s="334" t="s">
        <v>117</v>
      </c>
      <c r="B27" s="334"/>
      <c r="C27" s="334"/>
      <c r="D27" s="334"/>
      <c r="E27" s="334"/>
      <c r="F27" s="334"/>
      <c r="G27" s="334"/>
      <c r="H27" s="334"/>
      <c r="I27" s="334"/>
      <c r="J27" s="334"/>
    </row>
  </sheetData>
  <sheetProtection/>
  <mergeCells count="10">
    <mergeCell ref="A1:J1"/>
    <mergeCell ref="H3:I3"/>
    <mergeCell ref="B8:E8"/>
    <mergeCell ref="B6:E6"/>
    <mergeCell ref="B7:E7"/>
    <mergeCell ref="A27:J27"/>
    <mergeCell ref="B3:E3"/>
    <mergeCell ref="B4:E4"/>
    <mergeCell ref="B5:E5"/>
    <mergeCell ref="A9:J25"/>
  </mergeCells>
  <printOptions/>
  <pageMargins left="0.7086614173228347" right="0.7086614173228347" top="0.5905511811023623" bottom="0.5905511811023623" header="0.31496062992125984" footer="0.31496062992125984"/>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B1:L26"/>
  <sheetViews>
    <sheetView zoomScale="80" zoomScaleNormal="80" zoomScalePageLayoutView="0" workbookViewId="0" topLeftCell="A15">
      <selection activeCell="B9" sqref="B9"/>
    </sheetView>
  </sheetViews>
  <sheetFormatPr defaultColWidth="9.140625" defaultRowHeight="15"/>
  <cols>
    <col min="2" max="2" width="34.00390625" style="0" customWidth="1"/>
    <col min="6" max="6" width="34.140625" style="0" customWidth="1"/>
  </cols>
  <sheetData>
    <row r="1" spans="2:9" ht="38.25" customHeight="1">
      <c r="B1" s="383" t="s">
        <v>350</v>
      </c>
      <c r="C1" s="384"/>
      <c r="D1" s="384"/>
      <c r="E1" s="384"/>
      <c r="F1" s="384"/>
      <c r="G1" s="384"/>
      <c r="H1" s="384"/>
      <c r="I1" s="384"/>
    </row>
    <row r="2" spans="2:9" ht="15">
      <c r="B2" s="32"/>
      <c r="C2" s="32"/>
      <c r="D2" s="32"/>
      <c r="E2" s="32"/>
      <c r="F2" s="32"/>
      <c r="G2" s="32"/>
      <c r="H2" s="32"/>
      <c r="I2" s="32"/>
    </row>
    <row r="3" spans="2:9" ht="15">
      <c r="B3" s="6" t="s">
        <v>0</v>
      </c>
      <c r="C3" s="310" t="s">
        <v>171</v>
      </c>
      <c r="D3" s="310"/>
      <c r="E3" s="310"/>
      <c r="F3" s="310"/>
      <c r="G3" s="310"/>
      <c r="H3" s="310"/>
      <c r="I3" s="310"/>
    </row>
    <row r="4" spans="2:9" ht="15">
      <c r="B4" s="6" t="s">
        <v>28</v>
      </c>
      <c r="C4" s="310">
        <v>1102028663</v>
      </c>
      <c r="D4" s="310"/>
      <c r="E4" s="310"/>
      <c r="F4" s="310"/>
      <c r="G4" s="310"/>
      <c r="H4" s="310"/>
      <c r="I4" s="310"/>
    </row>
    <row r="5" spans="2:9" ht="15">
      <c r="B5" s="6" t="s">
        <v>29</v>
      </c>
      <c r="C5" s="310">
        <v>110201001</v>
      </c>
      <c r="D5" s="310"/>
      <c r="E5" s="310"/>
      <c r="F5" s="310"/>
      <c r="G5" s="310"/>
      <c r="H5" s="310"/>
      <c r="I5" s="310"/>
    </row>
    <row r="6" spans="2:9" ht="15">
      <c r="B6" s="6" t="s">
        <v>71</v>
      </c>
      <c r="C6" s="310">
        <v>2011</v>
      </c>
      <c r="D6" s="310"/>
      <c r="E6" s="310"/>
      <c r="F6" s="310"/>
      <c r="G6" s="310"/>
      <c r="H6" s="310"/>
      <c r="I6" s="310"/>
    </row>
    <row r="7" spans="2:9" ht="15">
      <c r="B7" s="3"/>
      <c r="C7" s="3"/>
      <c r="D7" s="3"/>
      <c r="E7" s="3"/>
      <c r="F7" s="3"/>
      <c r="G7" s="3"/>
      <c r="H7" s="3"/>
      <c r="I7" s="3"/>
    </row>
    <row r="8" spans="2:9" ht="63" customHeight="1">
      <c r="B8" s="10" t="s">
        <v>74</v>
      </c>
      <c r="C8" s="352" t="s">
        <v>199</v>
      </c>
      <c r="D8" s="352"/>
      <c r="E8" s="352"/>
      <c r="F8" s="352"/>
      <c r="G8" s="352"/>
      <c r="H8" s="352"/>
      <c r="I8" s="352"/>
    </row>
    <row r="9" spans="2:9" ht="28.5" customHeight="1">
      <c r="B9" s="12" t="s">
        <v>33</v>
      </c>
      <c r="C9" s="352" t="s">
        <v>200</v>
      </c>
      <c r="D9" s="352"/>
      <c r="E9" s="352"/>
      <c r="F9" s="352"/>
      <c r="G9" s="352"/>
      <c r="H9" s="352"/>
      <c r="I9" s="352"/>
    </row>
    <row r="10" spans="2:9" ht="27" customHeight="1">
      <c r="B10" s="12" t="s">
        <v>32</v>
      </c>
      <c r="C10" s="352" t="s">
        <v>172</v>
      </c>
      <c r="D10" s="352"/>
      <c r="E10" s="352"/>
      <c r="F10" s="352"/>
      <c r="G10" s="352"/>
      <c r="H10" s="352"/>
      <c r="I10" s="352"/>
    </row>
    <row r="11" spans="2:9" ht="28.5" customHeight="1">
      <c r="B11" s="12" t="s">
        <v>30</v>
      </c>
      <c r="C11" s="385" t="s">
        <v>201</v>
      </c>
      <c r="D11" s="352"/>
      <c r="E11" s="352"/>
      <c r="F11" s="352"/>
      <c r="G11" s="352"/>
      <c r="H11" s="352"/>
      <c r="I11" s="352"/>
    </row>
    <row r="12" spans="2:9" ht="33.75" customHeight="1">
      <c r="B12" s="12" t="s">
        <v>31</v>
      </c>
      <c r="C12" s="380" t="s">
        <v>202</v>
      </c>
      <c r="D12" s="381"/>
      <c r="E12" s="381"/>
      <c r="F12" s="381"/>
      <c r="G12" s="381"/>
      <c r="H12" s="381"/>
      <c r="I12" s="382"/>
    </row>
    <row r="14" spans="2:12" ht="22.5" customHeight="1">
      <c r="B14" s="388" t="s">
        <v>60</v>
      </c>
      <c r="C14" s="389"/>
      <c r="D14" s="389"/>
      <c r="E14" s="389"/>
      <c r="F14" s="389"/>
      <c r="G14" s="389"/>
      <c r="H14" s="389"/>
      <c r="I14" s="390"/>
      <c r="J14" s="371" t="s">
        <v>167</v>
      </c>
      <c r="K14" s="372"/>
      <c r="L14" s="373"/>
    </row>
    <row r="15" spans="2:12" ht="27" customHeight="1">
      <c r="B15" s="391" t="s">
        <v>61</v>
      </c>
      <c r="C15" s="392"/>
      <c r="D15" s="392"/>
      <c r="E15" s="392"/>
      <c r="F15" s="392"/>
      <c r="G15" s="392"/>
      <c r="H15" s="392"/>
      <c r="I15" s="393"/>
      <c r="J15" s="374"/>
      <c r="K15" s="375"/>
      <c r="L15" s="376"/>
    </row>
    <row r="16" spans="2:12" ht="57.75" customHeight="1">
      <c r="B16" s="394" t="s">
        <v>75</v>
      </c>
      <c r="C16" s="395"/>
      <c r="D16" s="395"/>
      <c r="E16" s="395"/>
      <c r="F16" s="395"/>
      <c r="G16" s="395"/>
      <c r="H16" s="395"/>
      <c r="I16" s="396"/>
      <c r="J16" s="377"/>
      <c r="K16" s="378"/>
      <c r="L16" s="379"/>
    </row>
    <row r="17" spans="2:12" ht="247.5" customHeight="1">
      <c r="B17" s="386" t="s">
        <v>203</v>
      </c>
      <c r="C17" s="386"/>
      <c r="D17" s="386"/>
      <c r="E17" s="386"/>
      <c r="F17" s="386"/>
      <c r="G17" s="386"/>
      <c r="H17" s="386"/>
      <c r="I17" s="386"/>
      <c r="J17" s="86"/>
      <c r="K17" s="86"/>
      <c r="L17" s="86"/>
    </row>
    <row r="18" spans="2:12" ht="268.5" customHeight="1">
      <c r="B18" s="387"/>
      <c r="C18" s="387"/>
      <c r="D18" s="387"/>
      <c r="E18" s="387"/>
      <c r="F18" s="387"/>
      <c r="G18" s="387"/>
      <c r="H18" s="387"/>
      <c r="I18" s="387"/>
      <c r="J18" s="86"/>
      <c r="K18" s="86"/>
      <c r="L18" s="86"/>
    </row>
    <row r="19" spans="2:12" ht="409.5" customHeight="1">
      <c r="B19" s="387"/>
      <c r="C19" s="387"/>
      <c r="D19" s="387"/>
      <c r="E19" s="387"/>
      <c r="F19" s="387"/>
      <c r="G19" s="387"/>
      <c r="H19" s="387"/>
      <c r="I19" s="387"/>
      <c r="J19" s="86"/>
      <c r="K19" s="86"/>
      <c r="L19" s="86"/>
    </row>
    <row r="20" spans="2:12" ht="399.75" customHeight="1">
      <c r="B20" s="387"/>
      <c r="C20" s="387"/>
      <c r="D20" s="387"/>
      <c r="E20" s="387"/>
      <c r="F20" s="387"/>
      <c r="G20" s="387"/>
      <c r="H20" s="387"/>
      <c r="I20" s="387"/>
      <c r="J20" s="86"/>
      <c r="K20" s="86"/>
      <c r="L20" s="86"/>
    </row>
    <row r="22" spans="2:9" ht="32.25" customHeight="1">
      <c r="B22" s="334" t="s">
        <v>118</v>
      </c>
      <c r="C22" s="334"/>
      <c r="D22" s="334"/>
      <c r="E22" s="334"/>
      <c r="F22" s="334"/>
      <c r="G22" s="334"/>
      <c r="H22" s="334"/>
      <c r="I22" s="334"/>
    </row>
    <row r="26" ht="15">
      <c r="L26" s="85"/>
    </row>
  </sheetData>
  <sheetProtection/>
  <mergeCells count="16">
    <mergeCell ref="B17:I20"/>
    <mergeCell ref="B22:I22"/>
    <mergeCell ref="C3:I3"/>
    <mergeCell ref="C4:I4"/>
    <mergeCell ref="C5:I5"/>
    <mergeCell ref="B14:I14"/>
    <mergeCell ref="B15:I15"/>
    <mergeCell ref="C6:I6"/>
    <mergeCell ref="B16:I16"/>
    <mergeCell ref="J14:L16"/>
    <mergeCell ref="C12:I12"/>
    <mergeCell ref="B1:I1"/>
    <mergeCell ref="C8:I8"/>
    <mergeCell ref="C9:I9"/>
    <mergeCell ref="C10:I10"/>
    <mergeCell ref="C11:I11"/>
  </mergeCells>
  <hyperlinks>
    <hyperlink ref="C11" r:id="rId1" display="U-energo06@mail.ru"/>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2"/>
</worksheet>
</file>

<file path=xl/worksheets/sheet2.xml><?xml version="1.0" encoding="utf-8"?>
<worksheet xmlns="http://schemas.openxmlformats.org/spreadsheetml/2006/main" xmlns:r="http://schemas.openxmlformats.org/officeDocument/2006/relationships">
  <sheetPr>
    <pageSetUpPr fitToPage="1"/>
  </sheetPr>
  <dimension ref="A2:I60"/>
  <sheetViews>
    <sheetView zoomScalePageLayoutView="0" workbookViewId="0" topLeftCell="A43">
      <selection activeCell="C69" sqref="C69"/>
    </sheetView>
  </sheetViews>
  <sheetFormatPr defaultColWidth="9.140625" defaultRowHeight="15"/>
  <cols>
    <col min="2" max="2" width="19.421875" style="0" customWidth="1"/>
    <col min="3" max="3" width="31.28125" style="0" customWidth="1"/>
    <col min="4" max="4" width="13.421875" style="0" customWidth="1"/>
    <col min="5" max="5" width="12.57421875" style="0" customWidth="1"/>
    <col min="6" max="6" width="13.140625" style="0" customWidth="1"/>
    <col min="7" max="7" width="13.57421875" style="0" customWidth="1"/>
    <col min="8" max="8" width="14.140625" style="0" customWidth="1"/>
    <col min="9" max="9" width="15.00390625" style="0" customWidth="1"/>
  </cols>
  <sheetData>
    <row r="2" spans="2:9" ht="42" customHeight="1">
      <c r="B2" s="303" t="s">
        <v>342</v>
      </c>
      <c r="C2" s="304"/>
      <c r="D2" s="304"/>
      <c r="E2" s="304"/>
      <c r="F2" s="304"/>
      <c r="G2" s="304"/>
      <c r="H2" s="304"/>
      <c r="I2" s="304"/>
    </row>
    <row r="3" spans="2:9" ht="49.5" customHeight="1">
      <c r="B3" s="303" t="s">
        <v>186</v>
      </c>
      <c r="C3" s="304"/>
      <c r="D3" s="304"/>
      <c r="E3" s="304"/>
      <c r="F3" s="304"/>
      <c r="G3" s="304"/>
      <c r="H3" s="304"/>
      <c r="I3" s="304"/>
    </row>
    <row r="4" ht="15.75" thickBot="1"/>
    <row r="5" spans="2:9" ht="15.75" thickTop="1">
      <c r="B5" s="288" t="s">
        <v>0</v>
      </c>
      <c r="C5" s="289"/>
      <c r="D5" s="290" t="s">
        <v>171</v>
      </c>
      <c r="E5" s="290"/>
      <c r="F5" s="290"/>
      <c r="G5" s="290"/>
      <c r="H5" s="290"/>
      <c r="I5" s="291"/>
    </row>
    <row r="6" spans="2:9" ht="15">
      <c r="B6" s="297" t="s">
        <v>28</v>
      </c>
      <c r="C6" s="298"/>
      <c r="D6" s="295">
        <v>1102028663</v>
      </c>
      <c r="E6" s="295"/>
      <c r="F6" s="295"/>
      <c r="G6" s="295"/>
      <c r="H6" s="295"/>
      <c r="I6" s="296"/>
    </row>
    <row r="7" spans="2:9" ht="15">
      <c r="B7" s="297" t="s">
        <v>29</v>
      </c>
      <c r="C7" s="298"/>
      <c r="D7" s="295">
        <v>110201001</v>
      </c>
      <c r="E7" s="295"/>
      <c r="F7" s="295"/>
      <c r="G7" s="295"/>
      <c r="H7" s="295"/>
      <c r="I7" s="296"/>
    </row>
    <row r="8" spans="2:9" ht="15.75" thickBot="1">
      <c r="B8" s="292" t="s">
        <v>62</v>
      </c>
      <c r="C8" s="293"/>
      <c r="D8" s="294" t="s">
        <v>172</v>
      </c>
      <c r="E8" s="295"/>
      <c r="F8" s="295"/>
      <c r="G8" s="295"/>
      <c r="H8" s="295"/>
      <c r="I8" s="296"/>
    </row>
    <row r="9" spans="1:9" ht="19.5" customHeight="1" thickTop="1">
      <c r="A9" s="305"/>
      <c r="B9" s="274" t="s">
        <v>64</v>
      </c>
      <c r="C9" s="275"/>
      <c r="D9" s="278" t="s">
        <v>173</v>
      </c>
      <c r="E9" s="279"/>
      <c r="F9" s="279"/>
      <c r="G9" s="279"/>
      <c r="H9" s="279"/>
      <c r="I9" s="280"/>
    </row>
    <row r="10" spans="1:9" ht="27" customHeight="1">
      <c r="A10" s="305"/>
      <c r="B10" s="276"/>
      <c r="C10" s="277"/>
      <c r="D10" s="281"/>
      <c r="E10" s="282"/>
      <c r="F10" s="282"/>
      <c r="G10" s="282"/>
      <c r="H10" s="282"/>
      <c r="I10" s="283"/>
    </row>
    <row r="11" spans="2:9" ht="15">
      <c r="B11" s="276" t="s">
        <v>22</v>
      </c>
      <c r="C11" s="277"/>
      <c r="D11" s="284" t="s">
        <v>174</v>
      </c>
      <c r="E11" s="284"/>
      <c r="F11" s="284"/>
      <c r="G11" s="284"/>
      <c r="H11" s="284"/>
      <c r="I11" s="285"/>
    </row>
    <row r="12" spans="2:9" ht="15">
      <c r="B12" s="276" t="s">
        <v>63</v>
      </c>
      <c r="C12" s="277"/>
      <c r="D12" s="284" t="s">
        <v>175</v>
      </c>
      <c r="E12" s="284"/>
      <c r="F12" s="284"/>
      <c r="G12" s="284"/>
      <c r="H12" s="284"/>
      <c r="I12" s="285"/>
    </row>
    <row r="13" spans="2:9" ht="15.75" thickBot="1">
      <c r="B13" s="299" t="s">
        <v>1</v>
      </c>
      <c r="C13" s="300"/>
      <c r="D13" s="301" t="s">
        <v>176</v>
      </c>
      <c r="E13" s="301"/>
      <c r="F13" s="301"/>
      <c r="G13" s="301"/>
      <c r="H13" s="301"/>
      <c r="I13" s="302"/>
    </row>
    <row r="14" spans="2:9" ht="16.5" thickBot="1" thickTop="1">
      <c r="B14" s="286" t="s">
        <v>42</v>
      </c>
      <c r="C14" s="286"/>
      <c r="D14" s="286"/>
      <c r="E14" s="286"/>
      <c r="F14" s="286"/>
      <c r="G14" s="286"/>
      <c r="H14" s="286"/>
      <c r="I14" s="286"/>
    </row>
    <row r="15" spans="2:9" ht="15" customHeight="1" thickBot="1" thickTop="1">
      <c r="B15" s="287" t="s">
        <v>36</v>
      </c>
      <c r="C15" s="287"/>
      <c r="D15" s="287" t="s">
        <v>15</v>
      </c>
      <c r="E15" s="287" t="s">
        <v>20</v>
      </c>
      <c r="F15" s="287"/>
      <c r="G15" s="287"/>
      <c r="H15" s="287"/>
      <c r="I15" s="287" t="s">
        <v>24</v>
      </c>
    </row>
    <row r="16" spans="2:9" ht="49.5" customHeight="1" thickBot="1" thickTop="1">
      <c r="B16" s="287"/>
      <c r="C16" s="287"/>
      <c r="D16" s="287"/>
      <c r="E16" s="29" t="s">
        <v>16</v>
      </c>
      <c r="F16" s="29" t="s">
        <v>17</v>
      </c>
      <c r="G16" s="29" t="s">
        <v>18</v>
      </c>
      <c r="H16" s="29" t="s">
        <v>19</v>
      </c>
      <c r="I16" s="287"/>
    </row>
    <row r="17" spans="2:9" ht="16.5" thickBot="1" thickTop="1">
      <c r="B17" s="272" t="s">
        <v>34</v>
      </c>
      <c r="C17" s="28" t="s">
        <v>21</v>
      </c>
      <c r="D17" s="4">
        <v>1756.52</v>
      </c>
      <c r="E17" s="4"/>
      <c r="F17" s="4"/>
      <c r="G17" s="4"/>
      <c r="H17" s="4"/>
      <c r="I17" s="5"/>
    </row>
    <row r="18" spans="2:9" ht="16.5" thickBot="1" thickTop="1">
      <c r="B18" s="272"/>
      <c r="C18" s="30" t="s">
        <v>41</v>
      </c>
      <c r="D18" s="4"/>
      <c r="E18" s="4"/>
      <c r="F18" s="4"/>
      <c r="G18" s="4"/>
      <c r="H18" s="4"/>
      <c r="I18" s="4"/>
    </row>
    <row r="19" spans="2:9" ht="16.5" thickBot="1" thickTop="1">
      <c r="B19" s="272" t="s">
        <v>177</v>
      </c>
      <c r="C19" s="48" t="s">
        <v>21</v>
      </c>
      <c r="D19" s="4">
        <v>2072.69</v>
      </c>
      <c r="E19" s="4"/>
      <c r="F19" s="4"/>
      <c r="G19" s="4"/>
      <c r="H19" s="4"/>
      <c r="I19" s="5"/>
    </row>
    <row r="20" spans="2:9" ht="16.5" thickBot="1" thickTop="1">
      <c r="B20" s="272"/>
      <c r="C20" s="30" t="s">
        <v>41</v>
      </c>
      <c r="D20" s="4"/>
      <c r="E20" s="4"/>
      <c r="F20" s="4"/>
      <c r="G20" s="4"/>
      <c r="H20" s="4"/>
      <c r="I20" s="4"/>
    </row>
    <row r="21" spans="2:9" ht="16.5" thickBot="1" thickTop="1">
      <c r="B21" s="273" t="s">
        <v>35</v>
      </c>
      <c r="C21" s="28" t="s">
        <v>21</v>
      </c>
      <c r="D21" s="4">
        <v>1756.52</v>
      </c>
      <c r="E21" s="4"/>
      <c r="F21" s="4"/>
      <c r="G21" s="4"/>
      <c r="H21" s="4"/>
      <c r="I21" s="4"/>
    </row>
    <row r="22" spans="2:9" ht="16.5" thickBot="1" thickTop="1">
      <c r="B22" s="273"/>
      <c r="C22" s="28" t="s">
        <v>41</v>
      </c>
      <c r="D22" s="4"/>
      <c r="E22" s="4"/>
      <c r="F22" s="4"/>
      <c r="G22" s="4"/>
      <c r="H22" s="4"/>
      <c r="I22" s="4"/>
    </row>
    <row r="23" ht="25.5" customHeight="1" thickBot="1" thickTop="1"/>
    <row r="24" spans="2:9" ht="15.75" thickTop="1">
      <c r="B24" s="288" t="s">
        <v>0</v>
      </c>
      <c r="C24" s="289"/>
      <c r="D24" s="290" t="s">
        <v>171</v>
      </c>
      <c r="E24" s="290"/>
      <c r="F24" s="290"/>
      <c r="G24" s="290"/>
      <c r="H24" s="290"/>
      <c r="I24" s="291"/>
    </row>
    <row r="25" spans="2:9" ht="15">
      <c r="B25" s="297" t="s">
        <v>28</v>
      </c>
      <c r="C25" s="298"/>
      <c r="D25" s="295">
        <v>1102028663</v>
      </c>
      <c r="E25" s="295"/>
      <c r="F25" s="295"/>
      <c r="G25" s="295"/>
      <c r="H25" s="295"/>
      <c r="I25" s="296"/>
    </row>
    <row r="26" spans="2:9" ht="15">
      <c r="B26" s="297" t="s">
        <v>29</v>
      </c>
      <c r="C26" s="298"/>
      <c r="D26" s="295">
        <v>110201001</v>
      </c>
      <c r="E26" s="295"/>
      <c r="F26" s="295"/>
      <c r="G26" s="295"/>
      <c r="H26" s="295"/>
      <c r="I26" s="296"/>
    </row>
    <row r="27" spans="2:9" ht="15.75" thickBot="1">
      <c r="B27" s="292" t="s">
        <v>62</v>
      </c>
      <c r="C27" s="293"/>
      <c r="D27" s="294" t="s">
        <v>172</v>
      </c>
      <c r="E27" s="295"/>
      <c r="F27" s="295"/>
      <c r="G27" s="295"/>
      <c r="H27" s="295"/>
      <c r="I27" s="296"/>
    </row>
    <row r="28" spans="2:9" ht="15.75" thickTop="1">
      <c r="B28" s="274" t="s">
        <v>64</v>
      </c>
      <c r="C28" s="275"/>
      <c r="D28" s="278" t="s">
        <v>173</v>
      </c>
      <c r="E28" s="279"/>
      <c r="F28" s="279"/>
      <c r="G28" s="279"/>
      <c r="H28" s="279"/>
      <c r="I28" s="280"/>
    </row>
    <row r="29" spans="2:9" ht="15">
      <c r="B29" s="276"/>
      <c r="C29" s="277"/>
      <c r="D29" s="281"/>
      <c r="E29" s="282"/>
      <c r="F29" s="282"/>
      <c r="G29" s="282"/>
      <c r="H29" s="282"/>
      <c r="I29" s="283"/>
    </row>
    <row r="30" spans="2:9" ht="15">
      <c r="B30" s="276" t="s">
        <v>22</v>
      </c>
      <c r="C30" s="277"/>
      <c r="D30" s="284" t="s">
        <v>174</v>
      </c>
      <c r="E30" s="284"/>
      <c r="F30" s="284"/>
      <c r="G30" s="284"/>
      <c r="H30" s="284"/>
      <c r="I30" s="285"/>
    </row>
    <row r="31" spans="2:9" ht="15">
      <c r="B31" s="276" t="s">
        <v>63</v>
      </c>
      <c r="C31" s="277"/>
      <c r="D31" s="284" t="s">
        <v>178</v>
      </c>
      <c r="E31" s="284"/>
      <c r="F31" s="284"/>
      <c r="G31" s="284"/>
      <c r="H31" s="284"/>
      <c r="I31" s="285"/>
    </row>
    <row r="32" spans="2:9" ht="15.75" thickBot="1">
      <c r="B32" s="299" t="s">
        <v>1</v>
      </c>
      <c r="C32" s="300"/>
      <c r="D32" s="301" t="s">
        <v>176</v>
      </c>
      <c r="E32" s="301"/>
      <c r="F32" s="301"/>
      <c r="G32" s="301"/>
      <c r="H32" s="301"/>
      <c r="I32" s="302"/>
    </row>
    <row r="33" spans="2:9" ht="16.5" thickBot="1" thickTop="1">
      <c r="B33" s="286" t="s">
        <v>42</v>
      </c>
      <c r="C33" s="286"/>
      <c r="D33" s="286"/>
      <c r="E33" s="286"/>
      <c r="F33" s="286"/>
      <c r="G33" s="286"/>
      <c r="H33" s="286"/>
      <c r="I33" s="286"/>
    </row>
    <row r="34" spans="2:9" ht="16.5" thickBot="1" thickTop="1">
      <c r="B34" s="287" t="s">
        <v>36</v>
      </c>
      <c r="C34" s="287"/>
      <c r="D34" s="287" t="s">
        <v>15</v>
      </c>
      <c r="E34" s="287" t="s">
        <v>20</v>
      </c>
      <c r="F34" s="287"/>
      <c r="G34" s="287"/>
      <c r="H34" s="287"/>
      <c r="I34" s="287" t="s">
        <v>24</v>
      </c>
    </row>
    <row r="35" spans="2:9" ht="16.5" thickBot="1" thickTop="1">
      <c r="B35" s="287"/>
      <c r="C35" s="287"/>
      <c r="D35" s="287"/>
      <c r="E35" s="49" t="s">
        <v>16</v>
      </c>
      <c r="F35" s="49" t="s">
        <v>17</v>
      </c>
      <c r="G35" s="49" t="s">
        <v>18</v>
      </c>
      <c r="H35" s="49" t="s">
        <v>19</v>
      </c>
      <c r="I35" s="287"/>
    </row>
    <row r="36" spans="2:9" ht="16.5" thickBot="1" thickTop="1">
      <c r="B36" s="272" t="s">
        <v>34</v>
      </c>
      <c r="C36" s="48" t="s">
        <v>21</v>
      </c>
      <c r="D36" s="4">
        <v>1861.91</v>
      </c>
      <c r="E36" s="4"/>
      <c r="F36" s="4"/>
      <c r="G36" s="4"/>
      <c r="H36" s="4"/>
      <c r="I36" s="5"/>
    </row>
    <row r="37" spans="2:9" ht="16.5" thickBot="1" thickTop="1">
      <c r="B37" s="272"/>
      <c r="C37" s="30" t="s">
        <v>41</v>
      </c>
      <c r="D37" s="4"/>
      <c r="E37" s="4"/>
      <c r="F37" s="4"/>
      <c r="G37" s="4"/>
      <c r="H37" s="4"/>
      <c r="I37" s="4"/>
    </row>
    <row r="38" spans="2:9" ht="16.5" thickBot="1" thickTop="1">
      <c r="B38" s="272" t="s">
        <v>177</v>
      </c>
      <c r="C38" s="48" t="s">
        <v>21</v>
      </c>
      <c r="D38" s="4">
        <v>2197.05</v>
      </c>
      <c r="E38" s="4"/>
      <c r="F38" s="4"/>
      <c r="G38" s="4"/>
      <c r="H38" s="4"/>
      <c r="I38" s="5"/>
    </row>
    <row r="39" spans="2:9" ht="16.5" thickBot="1" thickTop="1">
      <c r="B39" s="272"/>
      <c r="C39" s="30" t="s">
        <v>41</v>
      </c>
      <c r="D39" s="4"/>
      <c r="E39" s="4"/>
      <c r="F39" s="4"/>
      <c r="G39" s="4"/>
      <c r="H39" s="4"/>
      <c r="I39" s="4"/>
    </row>
    <row r="40" spans="2:9" ht="16.5" thickBot="1" thickTop="1">
      <c r="B40" s="273" t="s">
        <v>35</v>
      </c>
      <c r="C40" s="48" t="s">
        <v>21</v>
      </c>
      <c r="D40" s="4">
        <v>1861.91</v>
      </c>
      <c r="E40" s="4"/>
      <c r="F40" s="4"/>
      <c r="G40" s="4"/>
      <c r="H40" s="4"/>
      <c r="I40" s="4"/>
    </row>
    <row r="41" spans="2:9" ht="16.5" thickBot="1" thickTop="1">
      <c r="B41" s="273"/>
      <c r="C41" s="48" t="s">
        <v>41</v>
      </c>
      <c r="D41" s="4"/>
      <c r="E41" s="4"/>
      <c r="F41" s="4"/>
      <c r="G41" s="4"/>
      <c r="H41" s="4"/>
      <c r="I41" s="4"/>
    </row>
    <row r="42" ht="16.5" thickBot="1" thickTop="1"/>
    <row r="43" spans="2:9" ht="15.75" thickTop="1">
      <c r="B43" s="288" t="s">
        <v>0</v>
      </c>
      <c r="C43" s="289"/>
      <c r="D43" s="290" t="s">
        <v>171</v>
      </c>
      <c r="E43" s="290"/>
      <c r="F43" s="290"/>
      <c r="G43" s="290"/>
      <c r="H43" s="290"/>
      <c r="I43" s="291"/>
    </row>
    <row r="44" spans="2:9" ht="15">
      <c r="B44" s="297" t="s">
        <v>28</v>
      </c>
      <c r="C44" s="298"/>
      <c r="D44" s="295">
        <v>1102028663</v>
      </c>
      <c r="E44" s="295"/>
      <c r="F44" s="295"/>
      <c r="G44" s="295"/>
      <c r="H44" s="295"/>
      <c r="I44" s="296"/>
    </row>
    <row r="45" spans="2:9" ht="15">
      <c r="B45" s="297" t="s">
        <v>29</v>
      </c>
      <c r="C45" s="298"/>
      <c r="D45" s="295">
        <v>110201001</v>
      </c>
      <c r="E45" s="295"/>
      <c r="F45" s="295"/>
      <c r="G45" s="295"/>
      <c r="H45" s="295"/>
      <c r="I45" s="296"/>
    </row>
    <row r="46" spans="2:9" ht="15.75" thickBot="1">
      <c r="B46" s="292" t="s">
        <v>62</v>
      </c>
      <c r="C46" s="293"/>
      <c r="D46" s="294" t="s">
        <v>172</v>
      </c>
      <c r="E46" s="295"/>
      <c r="F46" s="295"/>
      <c r="G46" s="295"/>
      <c r="H46" s="295"/>
      <c r="I46" s="296"/>
    </row>
    <row r="47" spans="2:9" ht="15.75" thickTop="1">
      <c r="B47" s="274" t="s">
        <v>64</v>
      </c>
      <c r="C47" s="275"/>
      <c r="D47" s="278" t="s">
        <v>173</v>
      </c>
      <c r="E47" s="279"/>
      <c r="F47" s="279"/>
      <c r="G47" s="279"/>
      <c r="H47" s="279"/>
      <c r="I47" s="280"/>
    </row>
    <row r="48" spans="2:9" ht="15">
      <c r="B48" s="276"/>
      <c r="C48" s="277"/>
      <c r="D48" s="281"/>
      <c r="E48" s="282"/>
      <c r="F48" s="282"/>
      <c r="G48" s="282"/>
      <c r="H48" s="282"/>
      <c r="I48" s="283"/>
    </row>
    <row r="49" spans="2:9" ht="15">
      <c r="B49" s="276" t="s">
        <v>22</v>
      </c>
      <c r="C49" s="277"/>
      <c r="D49" s="284" t="s">
        <v>174</v>
      </c>
      <c r="E49" s="284"/>
      <c r="F49" s="284"/>
      <c r="G49" s="284"/>
      <c r="H49" s="284"/>
      <c r="I49" s="285"/>
    </row>
    <row r="50" spans="2:9" ht="15">
      <c r="B50" s="276" t="s">
        <v>63</v>
      </c>
      <c r="C50" s="277"/>
      <c r="D50" s="284" t="s">
        <v>179</v>
      </c>
      <c r="E50" s="284"/>
      <c r="F50" s="284"/>
      <c r="G50" s="284"/>
      <c r="H50" s="284"/>
      <c r="I50" s="285"/>
    </row>
    <row r="51" spans="2:9" ht="15.75" thickBot="1">
      <c r="B51" s="299" t="s">
        <v>1</v>
      </c>
      <c r="C51" s="300"/>
      <c r="D51" s="301" t="s">
        <v>176</v>
      </c>
      <c r="E51" s="301"/>
      <c r="F51" s="301"/>
      <c r="G51" s="301"/>
      <c r="H51" s="301"/>
      <c r="I51" s="302"/>
    </row>
    <row r="52" spans="2:9" ht="16.5" thickBot="1" thickTop="1">
      <c r="B52" s="286" t="s">
        <v>42</v>
      </c>
      <c r="C52" s="286"/>
      <c r="D52" s="286"/>
      <c r="E52" s="286"/>
      <c r="F52" s="286"/>
      <c r="G52" s="286"/>
      <c r="H52" s="286"/>
      <c r="I52" s="286"/>
    </row>
    <row r="53" spans="2:9" ht="16.5" thickBot="1" thickTop="1">
      <c r="B53" s="287" t="s">
        <v>36</v>
      </c>
      <c r="C53" s="287"/>
      <c r="D53" s="287" t="s">
        <v>15</v>
      </c>
      <c r="E53" s="287" t="s">
        <v>20</v>
      </c>
      <c r="F53" s="287"/>
      <c r="G53" s="287"/>
      <c r="H53" s="287"/>
      <c r="I53" s="287" t="s">
        <v>24</v>
      </c>
    </row>
    <row r="54" spans="2:9" ht="16.5" thickBot="1" thickTop="1">
      <c r="B54" s="287"/>
      <c r="C54" s="287"/>
      <c r="D54" s="287"/>
      <c r="E54" s="49" t="s">
        <v>16</v>
      </c>
      <c r="F54" s="49" t="s">
        <v>17</v>
      </c>
      <c r="G54" s="49" t="s">
        <v>18</v>
      </c>
      <c r="H54" s="49" t="s">
        <v>19</v>
      </c>
      <c r="I54" s="287"/>
    </row>
    <row r="55" spans="2:9" ht="16.5" thickBot="1" thickTop="1">
      <c r="B55" s="272" t="s">
        <v>34</v>
      </c>
      <c r="C55" s="48" t="s">
        <v>21</v>
      </c>
      <c r="D55" s="4">
        <v>1966.18</v>
      </c>
      <c r="E55" s="4"/>
      <c r="F55" s="4"/>
      <c r="G55" s="4"/>
      <c r="H55" s="4"/>
      <c r="I55" s="5"/>
    </row>
    <row r="56" spans="2:9" ht="16.5" thickBot="1" thickTop="1">
      <c r="B56" s="272"/>
      <c r="C56" s="30" t="s">
        <v>41</v>
      </c>
      <c r="D56" s="4"/>
      <c r="E56" s="4"/>
      <c r="F56" s="4"/>
      <c r="G56" s="4"/>
      <c r="H56" s="4"/>
      <c r="I56" s="4"/>
    </row>
    <row r="57" spans="2:9" ht="16.5" thickBot="1" thickTop="1">
      <c r="B57" s="272" t="s">
        <v>177</v>
      </c>
      <c r="C57" s="48" t="s">
        <v>21</v>
      </c>
      <c r="D57" s="4">
        <v>2320.09</v>
      </c>
      <c r="E57" s="4"/>
      <c r="F57" s="4"/>
      <c r="G57" s="4"/>
      <c r="H57" s="4"/>
      <c r="I57" s="5"/>
    </row>
    <row r="58" spans="2:9" ht="16.5" thickBot="1" thickTop="1">
      <c r="B58" s="272"/>
      <c r="C58" s="30" t="s">
        <v>41</v>
      </c>
      <c r="D58" s="4"/>
      <c r="E58" s="4"/>
      <c r="F58" s="4"/>
      <c r="G58" s="4"/>
      <c r="H58" s="4"/>
      <c r="I58" s="4"/>
    </row>
    <row r="59" spans="2:9" ht="16.5" thickBot="1" thickTop="1">
      <c r="B59" s="273" t="s">
        <v>35</v>
      </c>
      <c r="C59" s="48" t="s">
        <v>21</v>
      </c>
      <c r="D59" s="4">
        <v>1966.18</v>
      </c>
      <c r="E59" s="4"/>
      <c r="F59" s="4"/>
      <c r="G59" s="4"/>
      <c r="H59" s="4"/>
      <c r="I59" s="4"/>
    </row>
    <row r="60" spans="2:9" ht="16.5" thickBot="1" thickTop="1">
      <c r="B60" s="273"/>
      <c r="C60" s="48" t="s">
        <v>41</v>
      </c>
      <c r="D60" s="4"/>
      <c r="E60" s="4"/>
      <c r="F60" s="4"/>
      <c r="G60" s="4"/>
      <c r="H60" s="4"/>
      <c r="I60" s="4"/>
    </row>
    <row r="61" ht="15.75" thickTop="1"/>
  </sheetData>
  <sheetProtection/>
  <mergeCells count="75">
    <mergeCell ref="B2:I2"/>
    <mergeCell ref="B6:C6"/>
    <mergeCell ref="B7:C7"/>
    <mergeCell ref="D6:I6"/>
    <mergeCell ref="D7:I7"/>
    <mergeCell ref="B5:C5"/>
    <mergeCell ref="D5:I5"/>
    <mergeCell ref="B50:C50"/>
    <mergeCell ref="D50:I50"/>
    <mergeCell ref="B51:C51"/>
    <mergeCell ref="D51:I51"/>
    <mergeCell ref="A9:A10"/>
    <mergeCell ref="D9:I10"/>
    <mergeCell ref="E15:H15"/>
    <mergeCell ref="D12:I12"/>
    <mergeCell ref="B13:C13"/>
    <mergeCell ref="B14:I14"/>
    <mergeCell ref="B15:C16"/>
    <mergeCell ref="B17:B18"/>
    <mergeCell ref="B8:C8"/>
    <mergeCell ref="D8:I8"/>
    <mergeCell ref="B21:B22"/>
    <mergeCell ref="I15:I16"/>
    <mergeCell ref="D13:I13"/>
    <mergeCell ref="B9:C10"/>
    <mergeCell ref="D11:I11"/>
    <mergeCell ref="B12:C12"/>
    <mergeCell ref="B11:C11"/>
    <mergeCell ref="D15:D16"/>
    <mergeCell ref="D45:I45"/>
    <mergeCell ref="B3:I3"/>
    <mergeCell ref="B19:B20"/>
    <mergeCell ref="B24:C24"/>
    <mergeCell ref="D24:I24"/>
    <mergeCell ref="B25:C25"/>
    <mergeCell ref="D25:I25"/>
    <mergeCell ref="B26:C26"/>
    <mergeCell ref="B44:C44"/>
    <mergeCell ref="D44:I44"/>
    <mergeCell ref="D26:I26"/>
    <mergeCell ref="B27:C27"/>
    <mergeCell ref="D27:I27"/>
    <mergeCell ref="B28:C29"/>
    <mergeCell ref="D28:I29"/>
    <mergeCell ref="B30:C30"/>
    <mergeCell ref="D30:I30"/>
    <mergeCell ref="B31:C31"/>
    <mergeCell ref="D31:I31"/>
    <mergeCell ref="B32:C32"/>
    <mergeCell ref="D32:I32"/>
    <mergeCell ref="B33:I33"/>
    <mergeCell ref="B34:C35"/>
    <mergeCell ref="D34:D35"/>
    <mergeCell ref="E34:H34"/>
    <mergeCell ref="I34:I35"/>
    <mergeCell ref="E53:H53"/>
    <mergeCell ref="I53:I54"/>
    <mergeCell ref="B36:B37"/>
    <mergeCell ref="B38:B39"/>
    <mergeCell ref="B40:B41"/>
    <mergeCell ref="B43:C43"/>
    <mergeCell ref="D43:I43"/>
    <mergeCell ref="B46:C46"/>
    <mergeCell ref="D46:I46"/>
    <mergeCell ref="B45:C45"/>
    <mergeCell ref="B55:B56"/>
    <mergeCell ref="B57:B58"/>
    <mergeCell ref="B59:B60"/>
    <mergeCell ref="B47:C48"/>
    <mergeCell ref="D47:I48"/>
    <mergeCell ref="B49:C49"/>
    <mergeCell ref="D49:I49"/>
    <mergeCell ref="B52:I52"/>
    <mergeCell ref="B53:C54"/>
    <mergeCell ref="D53:D54"/>
  </mergeCells>
  <printOptions/>
  <pageMargins left="0.57" right="0.45" top="0.51" bottom="0.7480314960629921" header="0.31496062992125984" footer="0.31496062992125984"/>
  <pageSetup fitToHeight="1" fitToWidth="1" horizontalDpi="600" verticalDpi="600" orientation="portrait" paperSize="9" scale="65" r:id="rId1"/>
</worksheet>
</file>

<file path=xl/worksheets/sheet20.xml><?xml version="1.0" encoding="utf-8"?>
<worksheet xmlns="http://schemas.openxmlformats.org/spreadsheetml/2006/main" xmlns:r="http://schemas.openxmlformats.org/officeDocument/2006/relationships">
  <dimension ref="A1:D598"/>
  <sheetViews>
    <sheetView zoomScalePageLayoutView="0" workbookViewId="0" topLeftCell="A1">
      <selection activeCell="E8" sqref="E8"/>
    </sheetView>
  </sheetViews>
  <sheetFormatPr defaultColWidth="9.140625" defaultRowHeight="15"/>
  <cols>
    <col min="1" max="1" width="46.421875" style="0" customWidth="1"/>
    <col min="2" max="2" width="8.28125" style="0" customWidth="1"/>
    <col min="3" max="3" width="20.8515625" style="0" customWidth="1"/>
    <col min="4" max="4" width="17.57421875" style="0" customWidth="1"/>
    <col min="5" max="6" width="9.140625" style="0" customWidth="1"/>
  </cols>
  <sheetData>
    <row r="1" spans="1:4" ht="15">
      <c r="A1" s="398"/>
      <c r="B1" s="398"/>
      <c r="C1" s="398"/>
      <c r="D1" s="398"/>
    </row>
    <row r="2" spans="1:3" ht="15.75">
      <c r="A2" s="89"/>
      <c r="B2" s="89"/>
      <c r="C2" s="90" t="s">
        <v>204</v>
      </c>
    </row>
    <row r="3" spans="1:3" ht="15.75">
      <c r="A3" s="89"/>
      <c r="B3" s="89"/>
      <c r="C3" s="90" t="s">
        <v>205</v>
      </c>
    </row>
    <row r="4" spans="1:3" ht="15.75">
      <c r="A4" s="89"/>
      <c r="B4" s="89"/>
      <c r="C4" s="90" t="s">
        <v>206</v>
      </c>
    </row>
    <row r="5" spans="1:3" ht="15.75">
      <c r="A5" s="89"/>
      <c r="B5" s="89"/>
      <c r="C5" s="90" t="s">
        <v>207</v>
      </c>
    </row>
    <row r="6" spans="1:3" ht="15.75">
      <c r="A6" s="89"/>
      <c r="B6" s="89"/>
      <c r="C6" s="90"/>
    </row>
    <row r="7" spans="1:4" ht="15.75">
      <c r="A7" s="89"/>
      <c r="B7" s="89"/>
      <c r="C7" s="89"/>
      <c r="D7" s="89"/>
    </row>
    <row r="8" spans="1:4" ht="15.75">
      <c r="A8" s="89" t="s">
        <v>208</v>
      </c>
      <c r="B8" s="89"/>
      <c r="C8" s="89"/>
      <c r="D8" s="89"/>
    </row>
    <row r="9" spans="1:4" ht="15.75">
      <c r="A9" s="89"/>
      <c r="B9" s="89"/>
      <c r="C9" s="89"/>
      <c r="D9" s="89"/>
    </row>
    <row r="10" spans="1:4" ht="15.75">
      <c r="A10" s="89" t="s">
        <v>209</v>
      </c>
      <c r="B10" s="89"/>
      <c r="C10" s="89"/>
      <c r="D10" s="89"/>
    </row>
    <row r="11" spans="1:4" ht="15.75">
      <c r="A11" s="89"/>
      <c r="B11" s="89"/>
      <c r="C11" s="89"/>
      <c r="D11" s="89"/>
    </row>
    <row r="12" spans="1:4" ht="15.75">
      <c r="A12" s="92" t="s">
        <v>210</v>
      </c>
      <c r="B12" s="89"/>
      <c r="C12" s="89"/>
      <c r="D12" s="89"/>
    </row>
    <row r="13" spans="1:4" ht="15.75">
      <c r="A13" s="89"/>
      <c r="B13" s="89"/>
      <c r="C13" s="89"/>
      <c r="D13" s="89"/>
    </row>
    <row r="14" spans="1:4" ht="15.75">
      <c r="A14" s="89"/>
      <c r="B14" s="89"/>
      <c r="C14" s="89"/>
      <c r="D14" s="89"/>
    </row>
    <row r="15" spans="1:4" ht="18">
      <c r="A15" s="93" t="s">
        <v>211</v>
      </c>
      <c r="B15" s="93"/>
      <c r="C15" s="93"/>
      <c r="D15" s="89"/>
    </row>
    <row r="16" spans="1:4" ht="18">
      <c r="A16" s="93" t="s">
        <v>212</v>
      </c>
      <c r="B16" s="93"/>
      <c r="C16" s="93"/>
      <c r="D16" s="89"/>
    </row>
    <row r="17" spans="1:4" ht="15.75">
      <c r="A17" s="89"/>
      <c r="B17" s="91"/>
      <c r="C17" s="89"/>
      <c r="D17" s="89"/>
    </row>
    <row r="18" spans="1:4" ht="15.75">
      <c r="A18" s="89" t="s">
        <v>213</v>
      </c>
      <c r="B18" s="91"/>
      <c r="C18" s="89"/>
      <c r="D18" s="89"/>
    </row>
    <row r="19" spans="1:4" ht="15.75">
      <c r="A19" s="89"/>
      <c r="B19" s="89"/>
      <c r="C19" s="89"/>
      <c r="D19" s="89"/>
    </row>
    <row r="20" spans="1:4" ht="15.75">
      <c r="A20" s="94"/>
      <c r="B20" s="95" t="s">
        <v>214</v>
      </c>
      <c r="C20" s="399" t="s">
        <v>215</v>
      </c>
      <c r="D20" s="95"/>
    </row>
    <row r="21" spans="1:4" ht="15.75">
      <c r="A21" s="96" t="s">
        <v>216</v>
      </c>
      <c r="B21" s="97" t="s">
        <v>217</v>
      </c>
      <c r="C21" s="400"/>
      <c r="D21" s="97" t="s">
        <v>218</v>
      </c>
    </row>
    <row r="22" spans="1:4" ht="15.75">
      <c r="A22" s="96"/>
      <c r="B22" s="97"/>
      <c r="C22" s="400"/>
      <c r="D22" s="97"/>
    </row>
    <row r="23" spans="1:4" ht="15.75" customHeight="1">
      <c r="A23" s="96"/>
      <c r="B23" s="97"/>
      <c r="C23" s="98" t="s">
        <v>219</v>
      </c>
      <c r="D23" s="97" t="s">
        <v>220</v>
      </c>
    </row>
    <row r="24" spans="1:4" ht="15.75" customHeight="1">
      <c r="A24" s="99"/>
      <c r="B24" s="100"/>
      <c r="C24" s="101" t="s">
        <v>221</v>
      </c>
      <c r="D24" s="100"/>
    </row>
    <row r="25" spans="1:4" ht="15">
      <c r="A25" s="102" t="s">
        <v>222</v>
      </c>
      <c r="B25" s="103" t="s">
        <v>223</v>
      </c>
      <c r="C25" s="104">
        <v>1</v>
      </c>
      <c r="D25" s="103">
        <v>2</v>
      </c>
    </row>
    <row r="26" spans="1:4" ht="15">
      <c r="A26" s="105" t="s">
        <v>224</v>
      </c>
      <c r="B26" s="106"/>
      <c r="C26" s="107"/>
      <c r="D26" s="106"/>
    </row>
    <row r="27" spans="1:4" ht="15">
      <c r="A27" s="108" t="s">
        <v>225</v>
      </c>
      <c r="B27" s="109"/>
      <c r="C27" s="110"/>
      <c r="D27" s="109"/>
    </row>
    <row r="28" spans="1:4" ht="15">
      <c r="A28" s="111" t="s">
        <v>226</v>
      </c>
      <c r="B28" s="109">
        <v>100</v>
      </c>
      <c r="C28" s="112">
        <v>0</v>
      </c>
      <c r="D28" s="112">
        <v>2.27878</v>
      </c>
    </row>
    <row r="29" spans="1:4" ht="15">
      <c r="A29" s="111" t="s">
        <v>227</v>
      </c>
      <c r="B29" s="109">
        <v>110</v>
      </c>
      <c r="C29" s="112">
        <v>0</v>
      </c>
      <c r="D29" s="112">
        <v>0.049813</v>
      </c>
    </row>
    <row r="30" spans="1:4" ht="15">
      <c r="A30" s="111" t="s">
        <v>228</v>
      </c>
      <c r="B30" s="109">
        <v>120</v>
      </c>
      <c r="C30" s="113"/>
      <c r="D30" s="113"/>
    </row>
    <row r="31" spans="1:4" ht="15">
      <c r="A31" s="111" t="s">
        <v>229</v>
      </c>
      <c r="B31" s="109">
        <v>200</v>
      </c>
      <c r="C31" s="114">
        <v>0</v>
      </c>
      <c r="D31" s="114">
        <v>0.36</v>
      </c>
    </row>
    <row r="32" spans="1:4" ht="15">
      <c r="A32" s="111" t="s">
        <v>230</v>
      </c>
      <c r="B32" s="109">
        <v>300</v>
      </c>
      <c r="C32" s="114">
        <v>0</v>
      </c>
      <c r="D32" s="114">
        <v>1.866037</v>
      </c>
    </row>
    <row r="33" spans="1:4" ht="15">
      <c r="A33" s="111" t="s">
        <v>231</v>
      </c>
      <c r="B33" s="109">
        <v>310</v>
      </c>
      <c r="C33" s="114">
        <v>0</v>
      </c>
      <c r="D33" s="114">
        <v>0.65862</v>
      </c>
    </row>
    <row r="34" spans="1:4" ht="6.75" customHeight="1">
      <c r="A34" s="111"/>
      <c r="B34" s="109"/>
      <c r="C34" s="115"/>
      <c r="D34" s="115"/>
    </row>
    <row r="35" spans="1:4" ht="15">
      <c r="A35" s="116" t="s">
        <v>232</v>
      </c>
      <c r="B35" s="109"/>
      <c r="C35" s="115"/>
      <c r="D35" s="115"/>
    </row>
    <row r="36" spans="1:4" ht="15">
      <c r="A36" s="116" t="s">
        <v>233</v>
      </c>
      <c r="B36" s="109"/>
      <c r="C36" s="115"/>
      <c r="D36" s="115"/>
    </row>
    <row r="37" spans="1:4" ht="15">
      <c r="A37" s="108" t="s">
        <v>234</v>
      </c>
      <c r="B37" s="109"/>
      <c r="C37" s="115"/>
      <c r="D37" s="115"/>
    </row>
    <row r="38" spans="1:4" ht="15">
      <c r="A38" s="111" t="s">
        <v>235</v>
      </c>
      <c r="B38" s="109">
        <v>400</v>
      </c>
      <c r="C38" s="112">
        <v>0</v>
      </c>
      <c r="D38" s="112">
        <f>D39+D40+D41+D42+D43+D46+D49+D50+D51</f>
        <v>5489.456279999999</v>
      </c>
    </row>
    <row r="39" spans="1:4" ht="15">
      <c r="A39" s="111" t="s">
        <v>236</v>
      </c>
      <c r="B39" s="109">
        <v>410</v>
      </c>
      <c r="C39" s="112">
        <v>0</v>
      </c>
      <c r="D39" s="112">
        <v>0</v>
      </c>
    </row>
    <row r="40" spans="1:4" ht="15">
      <c r="A40" s="111" t="s">
        <v>237</v>
      </c>
      <c r="B40" s="109">
        <v>420</v>
      </c>
      <c r="C40" s="113">
        <v>0</v>
      </c>
      <c r="D40" s="113">
        <v>2485.82669</v>
      </c>
    </row>
    <row r="41" spans="1:4" ht="15">
      <c r="A41" s="111" t="s">
        <v>238</v>
      </c>
      <c r="B41" s="109">
        <v>430</v>
      </c>
      <c r="C41" s="114">
        <v>0</v>
      </c>
      <c r="D41" s="114">
        <v>319.66529</v>
      </c>
    </row>
    <row r="42" spans="1:4" ht="15">
      <c r="A42" s="111" t="s">
        <v>239</v>
      </c>
      <c r="B42" s="109">
        <v>440</v>
      </c>
      <c r="C42" s="114">
        <v>0</v>
      </c>
      <c r="D42" s="114">
        <v>45.09141</v>
      </c>
    </row>
    <row r="43" spans="1:4" ht="15">
      <c r="A43" s="111" t="s">
        <v>240</v>
      </c>
      <c r="B43" s="109">
        <v>450</v>
      </c>
      <c r="C43" s="114">
        <v>0</v>
      </c>
      <c r="D43" s="114">
        <v>349.06614</v>
      </c>
    </row>
    <row r="44" spans="1:4" ht="15">
      <c r="A44" s="111" t="s">
        <v>241</v>
      </c>
      <c r="B44" s="109"/>
      <c r="C44" s="112"/>
      <c r="D44" s="112"/>
    </row>
    <row r="45" spans="1:4" ht="15">
      <c r="A45" s="111" t="s">
        <v>242</v>
      </c>
      <c r="B45" s="109"/>
      <c r="C45" s="117"/>
      <c r="D45" s="117"/>
    </row>
    <row r="46" spans="1:4" ht="15">
      <c r="A46" s="111" t="s">
        <v>243</v>
      </c>
      <c r="B46" s="109">
        <v>460</v>
      </c>
      <c r="C46" s="114">
        <v>0</v>
      </c>
      <c r="D46" s="114">
        <v>372.43679</v>
      </c>
    </row>
    <row r="47" spans="1:4" ht="15">
      <c r="A47" s="111" t="s">
        <v>244</v>
      </c>
      <c r="B47" s="109"/>
      <c r="C47" s="112"/>
      <c r="D47" s="112"/>
    </row>
    <row r="48" spans="1:4" ht="15">
      <c r="A48" s="111" t="s">
        <v>245</v>
      </c>
      <c r="B48" s="109">
        <v>461</v>
      </c>
      <c r="C48" s="114"/>
      <c r="D48" s="114">
        <v>148.44742</v>
      </c>
    </row>
    <row r="49" spans="1:4" ht="15">
      <c r="A49" s="111" t="s">
        <v>246</v>
      </c>
      <c r="B49" s="109">
        <v>470</v>
      </c>
      <c r="C49" s="117">
        <v>0</v>
      </c>
      <c r="D49" s="113">
        <v>1105.16477</v>
      </c>
    </row>
    <row r="50" spans="1:4" ht="15">
      <c r="A50" s="111" t="s">
        <v>247</v>
      </c>
      <c r="B50" s="109">
        <v>480</v>
      </c>
      <c r="C50" s="113">
        <v>0</v>
      </c>
      <c r="D50" s="113">
        <v>375.42751</v>
      </c>
    </row>
    <row r="51" spans="1:4" ht="15">
      <c r="A51" s="118" t="s">
        <v>248</v>
      </c>
      <c r="B51" s="119">
        <v>490</v>
      </c>
      <c r="C51" s="114">
        <v>0</v>
      </c>
      <c r="D51" s="113">
        <f>896.37832-D74-D67</f>
        <v>436.77768000000003</v>
      </c>
    </row>
    <row r="52" spans="1:4" ht="15">
      <c r="A52" s="122" t="s">
        <v>249</v>
      </c>
      <c r="B52" s="106"/>
      <c r="C52" s="123"/>
      <c r="D52" s="112"/>
    </row>
    <row r="53" spans="1:4" ht="15">
      <c r="A53" s="118" t="s">
        <v>250</v>
      </c>
      <c r="B53" s="119">
        <v>500</v>
      </c>
      <c r="C53" s="124"/>
      <c r="D53" s="114"/>
    </row>
    <row r="54" spans="1:4" ht="15">
      <c r="A54" s="111" t="s">
        <v>251</v>
      </c>
      <c r="B54" s="109"/>
      <c r="C54" s="123"/>
      <c r="D54" s="112"/>
    </row>
    <row r="55" spans="1:4" ht="15">
      <c r="A55" s="111" t="s">
        <v>252</v>
      </c>
      <c r="B55" s="109">
        <v>600</v>
      </c>
      <c r="C55" s="124"/>
      <c r="D55" s="114"/>
    </row>
    <row r="56" spans="1:4" ht="15">
      <c r="A56" s="111" t="s">
        <v>236</v>
      </c>
      <c r="B56" s="109">
        <v>610</v>
      </c>
      <c r="C56" s="125"/>
      <c r="D56" s="113"/>
    </row>
    <row r="57" spans="1:4" ht="15">
      <c r="A57" s="111" t="s">
        <v>240</v>
      </c>
      <c r="B57" s="109">
        <v>620</v>
      </c>
      <c r="C57" s="125"/>
      <c r="D57" s="113"/>
    </row>
    <row r="58" spans="1:4" ht="15">
      <c r="A58" s="111" t="s">
        <v>241</v>
      </c>
      <c r="B58" s="109"/>
      <c r="C58" s="123"/>
      <c r="D58" s="112"/>
    </row>
    <row r="59" spans="1:4" ht="15">
      <c r="A59" s="111" t="s">
        <v>242</v>
      </c>
      <c r="B59" s="109"/>
      <c r="C59" s="115"/>
      <c r="D59" s="117"/>
    </row>
    <row r="60" spans="1:4" ht="15">
      <c r="A60" s="111" t="s">
        <v>243</v>
      </c>
      <c r="B60" s="109">
        <v>630</v>
      </c>
      <c r="C60" s="124"/>
      <c r="D60" s="114"/>
    </row>
    <row r="61" spans="1:4" ht="15">
      <c r="A61" s="111" t="s">
        <v>244</v>
      </c>
      <c r="B61" s="109"/>
      <c r="C61" s="123"/>
      <c r="D61" s="112"/>
    </row>
    <row r="62" spans="1:4" ht="15">
      <c r="A62" s="111" t="s">
        <v>245</v>
      </c>
      <c r="B62" s="109">
        <v>631</v>
      </c>
      <c r="C62" s="124"/>
      <c r="D62" s="114"/>
    </row>
    <row r="63" spans="1:4" ht="15">
      <c r="A63" s="111" t="s">
        <v>246</v>
      </c>
      <c r="B63" s="109">
        <v>640</v>
      </c>
      <c r="C63" s="115"/>
      <c r="D63" s="117"/>
    </row>
    <row r="64" spans="1:4" ht="15">
      <c r="A64" s="111" t="s">
        <v>247</v>
      </c>
      <c r="B64" s="109">
        <v>650</v>
      </c>
      <c r="C64" s="125"/>
      <c r="D64" s="113"/>
    </row>
    <row r="65" spans="1:4" ht="15">
      <c r="A65" s="111" t="s">
        <v>248</v>
      </c>
      <c r="B65" s="109">
        <v>660</v>
      </c>
      <c r="C65" s="125"/>
      <c r="D65" s="113"/>
    </row>
    <row r="66" spans="1:4" ht="15">
      <c r="A66" s="111" t="s">
        <v>253</v>
      </c>
      <c r="B66" s="109"/>
      <c r="C66" s="123"/>
      <c r="D66" s="112"/>
    </row>
    <row r="67" spans="1:4" ht="15">
      <c r="A67" s="111" t="s">
        <v>254</v>
      </c>
      <c r="B67" s="109">
        <v>700</v>
      </c>
      <c r="C67" s="124"/>
      <c r="D67" s="114">
        <v>79.49514</v>
      </c>
    </row>
    <row r="68" spans="1:4" ht="15">
      <c r="A68" s="111" t="s">
        <v>255</v>
      </c>
      <c r="B68" s="109"/>
      <c r="C68" s="123"/>
      <c r="D68" s="112"/>
    </row>
    <row r="69" spans="1:4" ht="15">
      <c r="A69" s="111" t="s">
        <v>256</v>
      </c>
      <c r="B69" s="109">
        <v>800</v>
      </c>
      <c r="C69" s="124"/>
      <c r="D69" s="114"/>
    </row>
    <row r="70" spans="1:4" ht="15">
      <c r="A70" s="111" t="s">
        <v>257</v>
      </c>
      <c r="B70" s="109">
        <v>900</v>
      </c>
      <c r="C70" s="125"/>
      <c r="D70" s="113"/>
    </row>
    <row r="71" spans="1:4" ht="15">
      <c r="A71" s="111" t="s">
        <v>258</v>
      </c>
      <c r="B71" s="111">
        <v>1000</v>
      </c>
      <c r="C71" s="113">
        <v>0</v>
      </c>
      <c r="D71" s="113">
        <v>74.47717</v>
      </c>
    </row>
    <row r="72" spans="1:4" ht="15">
      <c r="A72" s="111" t="s">
        <v>259</v>
      </c>
      <c r="B72" s="111">
        <v>1010</v>
      </c>
      <c r="C72" s="117">
        <v>0</v>
      </c>
      <c r="D72" s="117">
        <v>20.86457</v>
      </c>
    </row>
    <row r="73" spans="1:4" ht="15">
      <c r="A73" s="111" t="s">
        <v>260</v>
      </c>
      <c r="B73" s="111">
        <v>1020</v>
      </c>
      <c r="C73" s="126"/>
      <c r="D73" s="113">
        <v>11.011666666666667</v>
      </c>
    </row>
    <row r="74" spans="1:4" ht="15">
      <c r="A74" s="111" t="s">
        <v>261</v>
      </c>
      <c r="B74" s="111">
        <v>1100</v>
      </c>
      <c r="C74" s="127">
        <v>0</v>
      </c>
      <c r="D74" s="113">
        <v>380.1055</v>
      </c>
    </row>
    <row r="75" spans="1:4" ht="15">
      <c r="A75" s="116" t="s">
        <v>262</v>
      </c>
      <c r="B75" s="111"/>
      <c r="C75" s="108"/>
      <c r="D75" s="117"/>
    </row>
    <row r="76" spans="1:4" ht="15">
      <c r="A76" s="111" t="s">
        <v>263</v>
      </c>
      <c r="B76" s="111"/>
      <c r="C76" s="108"/>
      <c r="D76" s="117"/>
    </row>
    <row r="77" spans="1:4" ht="15">
      <c r="A77" s="111" t="s">
        <v>264</v>
      </c>
      <c r="B77" s="111">
        <v>1200</v>
      </c>
      <c r="C77" s="128">
        <f>C74+C38+C71</f>
        <v>0</v>
      </c>
      <c r="D77" s="114">
        <f>D38+D53+D55+D67+D69+D70+D71+D74</f>
        <v>6023.534089999999</v>
      </c>
    </row>
    <row r="78" spans="1:4" ht="27.75" customHeight="1">
      <c r="A78" s="129" t="s">
        <v>265</v>
      </c>
      <c r="B78" s="111">
        <v>1300</v>
      </c>
      <c r="C78" s="130"/>
      <c r="D78" s="117">
        <v>30.61585</v>
      </c>
    </row>
    <row r="79" spans="1:4" ht="15">
      <c r="A79" s="116" t="s">
        <v>266</v>
      </c>
      <c r="B79" s="111"/>
      <c r="C79" s="131"/>
      <c r="D79" s="112"/>
    </row>
    <row r="80" spans="1:4" ht="15">
      <c r="A80" s="111" t="s">
        <v>267</v>
      </c>
      <c r="B80" s="109">
        <v>1400</v>
      </c>
      <c r="C80" s="132">
        <f>C77</f>
        <v>0</v>
      </c>
      <c r="D80" s="114">
        <f>D77+D78</f>
        <v>6054.149939999999</v>
      </c>
    </row>
    <row r="81" spans="1:4" ht="15">
      <c r="A81" s="111" t="s">
        <v>268</v>
      </c>
      <c r="B81" s="109"/>
      <c r="C81" s="123"/>
      <c r="D81" s="112"/>
    </row>
    <row r="82" spans="1:4" ht="15">
      <c r="A82" s="111" t="s">
        <v>252</v>
      </c>
      <c r="B82" s="109">
        <v>1500</v>
      </c>
      <c r="C82" s="114"/>
      <c r="D82" s="114">
        <f>D80/D32</f>
        <v>3244.389012650874</v>
      </c>
    </row>
    <row r="83" spans="1:4" ht="7.5" customHeight="1">
      <c r="A83" s="111"/>
      <c r="B83" s="109"/>
      <c r="C83" s="115"/>
      <c r="D83" s="117"/>
    </row>
    <row r="84" spans="1:4" ht="13.5" customHeight="1">
      <c r="A84" s="116" t="s">
        <v>269</v>
      </c>
      <c r="B84" s="109">
        <v>1600</v>
      </c>
      <c r="C84" s="113">
        <v>0</v>
      </c>
      <c r="D84" s="113">
        <f>(D32-D33)*D87+D33*D88</f>
        <v>3485.969567672</v>
      </c>
    </row>
    <row r="85" spans="1:4" ht="15">
      <c r="A85" s="111" t="s">
        <v>270</v>
      </c>
      <c r="B85" s="109">
        <v>1610</v>
      </c>
      <c r="C85" s="113">
        <f>C33*C88</f>
        <v>0</v>
      </c>
      <c r="D85" s="113">
        <f>D33*D88</f>
        <v>1365.117458832</v>
      </c>
    </row>
    <row r="86" spans="1:4" ht="15">
      <c r="A86" s="111"/>
      <c r="B86" s="109"/>
      <c r="C86" s="115"/>
      <c r="D86" s="117"/>
    </row>
    <row r="87" spans="1:4" ht="15">
      <c r="A87" s="111" t="s">
        <v>271</v>
      </c>
      <c r="B87" s="109">
        <v>1700</v>
      </c>
      <c r="C87" s="125">
        <v>1527.41</v>
      </c>
      <c r="D87" s="113">
        <v>1756.52</v>
      </c>
    </row>
    <row r="88" spans="1:4" ht="15">
      <c r="A88" s="118" t="s">
        <v>272</v>
      </c>
      <c r="B88" s="119"/>
      <c r="C88" s="113">
        <f>C87*1.18</f>
        <v>1802.3438</v>
      </c>
      <c r="D88" s="113">
        <v>2072.6936</v>
      </c>
    </row>
    <row r="89" spans="1:4" ht="15">
      <c r="A89" s="120"/>
      <c r="B89" s="120"/>
      <c r="C89" s="120"/>
      <c r="D89" s="120"/>
    </row>
    <row r="90" spans="1:4" ht="15">
      <c r="A90" s="120" t="s">
        <v>273</v>
      </c>
      <c r="B90" s="120"/>
      <c r="C90" s="120"/>
      <c r="D90" s="120"/>
    </row>
    <row r="91" spans="1:4" ht="15">
      <c r="A91" s="120"/>
      <c r="B91" s="120"/>
      <c r="C91" s="120"/>
      <c r="D91" s="120"/>
    </row>
    <row r="92" spans="1:4" ht="15">
      <c r="A92" s="120" t="s">
        <v>274</v>
      </c>
      <c r="B92" s="120"/>
      <c r="C92" s="120" t="s">
        <v>275</v>
      </c>
      <c r="D92" s="120"/>
    </row>
    <row r="93" spans="1:4" ht="9.75" customHeight="1">
      <c r="A93" s="120"/>
      <c r="B93" s="120"/>
      <c r="C93" s="120"/>
      <c r="D93" s="120"/>
    </row>
    <row r="94" spans="1:4" ht="15">
      <c r="A94" s="133" t="s">
        <v>276</v>
      </c>
      <c r="B94" s="120"/>
      <c r="C94" s="120"/>
      <c r="D94" s="120"/>
    </row>
    <row r="109" spans="1:4" ht="15">
      <c r="A109" s="398"/>
      <c r="B109" s="398"/>
      <c r="C109" s="398"/>
      <c r="D109" s="398"/>
    </row>
    <row r="110" spans="1:4" ht="15.75">
      <c r="A110" s="89"/>
      <c r="B110" s="89"/>
      <c r="C110" s="90" t="s">
        <v>204</v>
      </c>
      <c r="D110" s="88"/>
    </row>
    <row r="111" spans="1:4" ht="15.75">
      <c r="A111" s="89"/>
      <c r="B111" s="89"/>
      <c r="C111" s="90" t="s">
        <v>205</v>
      </c>
      <c r="D111" s="88"/>
    </row>
    <row r="112" spans="1:4" ht="15.75">
      <c r="A112" s="89"/>
      <c r="B112" s="89"/>
      <c r="C112" s="90" t="s">
        <v>206</v>
      </c>
      <c r="D112" s="88"/>
    </row>
    <row r="113" spans="1:4" ht="15.75">
      <c r="A113" s="89"/>
      <c r="B113" s="89"/>
      <c r="C113" s="90" t="s">
        <v>207</v>
      </c>
      <c r="D113" s="88"/>
    </row>
    <row r="114" spans="1:4" ht="15.75">
      <c r="A114" s="89"/>
      <c r="B114" s="89"/>
      <c r="C114" s="90"/>
      <c r="D114" s="88"/>
    </row>
    <row r="115" spans="1:4" ht="15.75">
      <c r="A115" s="89"/>
      <c r="B115" s="89"/>
      <c r="C115" s="89"/>
      <c r="D115" s="134"/>
    </row>
    <row r="116" spans="1:4" ht="15.75">
      <c r="A116" s="89"/>
      <c r="B116" s="89"/>
      <c r="C116" s="89"/>
      <c r="D116" s="134"/>
    </row>
    <row r="117" spans="1:4" ht="15.75">
      <c r="A117" s="89" t="s">
        <v>208</v>
      </c>
      <c r="B117" s="89"/>
      <c r="C117" s="89"/>
      <c r="D117" s="134"/>
    </row>
    <row r="118" spans="1:4" ht="15.75">
      <c r="A118" s="89"/>
      <c r="B118" s="89"/>
      <c r="C118" s="89"/>
      <c r="D118" s="134"/>
    </row>
    <row r="119" spans="1:4" ht="15.75">
      <c r="A119" s="89"/>
      <c r="B119" s="89"/>
      <c r="C119" s="89"/>
      <c r="D119" s="134"/>
    </row>
    <row r="120" spans="1:4" ht="15.75">
      <c r="A120" s="89" t="s">
        <v>277</v>
      </c>
      <c r="B120" s="89"/>
      <c r="C120" s="89"/>
      <c r="D120" s="134"/>
    </row>
    <row r="121" spans="1:4" ht="15.75">
      <c r="A121" s="89"/>
      <c r="B121" s="89"/>
      <c r="C121" s="89"/>
      <c r="D121" s="134"/>
    </row>
    <row r="122" spans="1:4" ht="15.75">
      <c r="A122" s="92" t="s">
        <v>278</v>
      </c>
      <c r="B122" s="89"/>
      <c r="C122" s="89"/>
      <c r="D122" s="134"/>
    </row>
    <row r="123" spans="1:4" ht="15.75">
      <c r="A123" s="89"/>
      <c r="B123" s="89"/>
      <c r="C123" s="89"/>
      <c r="D123" s="134"/>
    </row>
    <row r="124" spans="1:4" ht="15.75">
      <c r="A124" s="89"/>
      <c r="B124" s="89"/>
      <c r="C124" s="89"/>
      <c r="D124" s="134"/>
    </row>
    <row r="125" spans="1:4" ht="15.75">
      <c r="A125" s="89"/>
      <c r="B125" s="89"/>
      <c r="C125" s="89"/>
      <c r="D125" s="134"/>
    </row>
    <row r="126" spans="1:4" ht="18">
      <c r="A126" s="93" t="s">
        <v>211</v>
      </c>
      <c r="B126" s="93"/>
      <c r="C126" s="93"/>
      <c r="D126" s="134"/>
    </row>
    <row r="127" spans="1:4" ht="18">
      <c r="A127" s="93" t="s">
        <v>212</v>
      </c>
      <c r="B127" s="93"/>
      <c r="C127" s="93"/>
      <c r="D127" s="134"/>
    </row>
    <row r="128" spans="1:4" ht="15.75">
      <c r="A128" s="89"/>
      <c r="B128" s="91"/>
      <c r="C128" s="89"/>
      <c r="D128" s="134"/>
    </row>
    <row r="129" spans="1:4" ht="15.75">
      <c r="A129" s="89" t="s">
        <v>213</v>
      </c>
      <c r="B129" s="91"/>
      <c r="C129" s="89"/>
      <c r="D129" s="134"/>
    </row>
    <row r="130" spans="1:4" ht="15.75">
      <c r="A130" s="89"/>
      <c r="B130" s="89"/>
      <c r="C130" s="89"/>
      <c r="D130" s="134"/>
    </row>
    <row r="131" spans="1:4" ht="15.75">
      <c r="A131" s="94"/>
      <c r="B131" s="95" t="s">
        <v>214</v>
      </c>
      <c r="C131" s="399" t="s">
        <v>215</v>
      </c>
      <c r="D131" s="95"/>
    </row>
    <row r="132" spans="1:4" ht="15.75">
      <c r="A132" s="96" t="s">
        <v>216</v>
      </c>
      <c r="B132" s="97" t="s">
        <v>217</v>
      </c>
      <c r="C132" s="400"/>
      <c r="D132" s="97" t="s">
        <v>218</v>
      </c>
    </row>
    <row r="133" spans="1:4" ht="15.75">
      <c r="A133" s="96"/>
      <c r="B133" s="97"/>
      <c r="C133" s="400"/>
      <c r="D133" s="97"/>
    </row>
    <row r="134" spans="1:4" ht="15.75" customHeight="1">
      <c r="A134" s="96"/>
      <c r="B134" s="97"/>
      <c r="C134" s="98" t="s">
        <v>219</v>
      </c>
      <c r="D134" s="97" t="s">
        <v>220</v>
      </c>
    </row>
    <row r="135" spans="1:4" ht="15.75">
      <c r="A135" s="99"/>
      <c r="B135" s="100"/>
      <c r="C135" s="101" t="s">
        <v>221</v>
      </c>
      <c r="D135" s="100"/>
    </row>
    <row r="136" spans="1:4" ht="15">
      <c r="A136" s="102" t="s">
        <v>222</v>
      </c>
      <c r="B136" s="103" t="s">
        <v>223</v>
      </c>
      <c r="C136" s="104">
        <v>1</v>
      </c>
      <c r="D136" s="103">
        <v>2</v>
      </c>
    </row>
    <row r="137" spans="1:4" ht="15">
      <c r="A137" s="105" t="s">
        <v>224</v>
      </c>
      <c r="B137" s="106"/>
      <c r="C137" s="107"/>
      <c r="D137" s="123"/>
    </row>
    <row r="138" spans="1:4" ht="15">
      <c r="A138" s="108" t="s">
        <v>225</v>
      </c>
      <c r="B138" s="109"/>
      <c r="C138" s="110"/>
      <c r="D138" s="135"/>
    </row>
    <row r="139" spans="1:4" ht="15">
      <c r="A139" s="111" t="s">
        <v>226</v>
      </c>
      <c r="B139" s="109">
        <v>100</v>
      </c>
      <c r="C139" s="112">
        <v>0</v>
      </c>
      <c r="D139" s="136">
        <v>29.468328</v>
      </c>
    </row>
    <row r="140" spans="1:4" ht="15">
      <c r="A140" s="111" t="s">
        <v>227</v>
      </c>
      <c r="B140" s="109">
        <v>110</v>
      </c>
      <c r="C140" s="112">
        <v>0</v>
      </c>
      <c r="D140" s="136">
        <v>0.767769</v>
      </c>
    </row>
    <row r="141" spans="1:4" ht="15">
      <c r="A141" s="111" t="s">
        <v>228</v>
      </c>
      <c r="B141" s="109">
        <v>120</v>
      </c>
      <c r="C141" s="113"/>
      <c r="D141" s="137"/>
    </row>
    <row r="142" spans="1:4" ht="15">
      <c r="A142" s="111" t="s">
        <v>229</v>
      </c>
      <c r="B142" s="109">
        <v>200</v>
      </c>
      <c r="C142" s="114">
        <v>0</v>
      </c>
      <c r="D142" s="138">
        <v>5.51</v>
      </c>
    </row>
    <row r="143" spans="1:4" ht="15">
      <c r="A143" s="111" t="s">
        <v>230</v>
      </c>
      <c r="B143" s="109">
        <v>300</v>
      </c>
      <c r="C143" s="114">
        <v>0</v>
      </c>
      <c r="D143" s="138">
        <v>23.193606</v>
      </c>
    </row>
    <row r="144" spans="1:4" ht="15">
      <c r="A144" s="111" t="s">
        <v>231</v>
      </c>
      <c r="B144" s="109">
        <v>310</v>
      </c>
      <c r="C144" s="114">
        <v>0</v>
      </c>
      <c r="D144" s="138">
        <v>4.086465</v>
      </c>
    </row>
    <row r="145" spans="1:4" ht="4.5" customHeight="1">
      <c r="A145" s="111"/>
      <c r="B145" s="109"/>
      <c r="C145" s="115"/>
      <c r="D145" s="135"/>
    </row>
    <row r="146" spans="1:4" ht="15">
      <c r="A146" s="116" t="s">
        <v>232</v>
      </c>
      <c r="B146" s="109"/>
      <c r="C146" s="115"/>
      <c r="D146" s="135"/>
    </row>
    <row r="147" spans="1:4" ht="15">
      <c r="A147" s="116" t="s">
        <v>233</v>
      </c>
      <c r="B147" s="109"/>
      <c r="C147" s="115"/>
      <c r="D147" s="135"/>
    </row>
    <row r="148" spans="1:4" ht="15">
      <c r="A148" s="108" t="s">
        <v>234</v>
      </c>
      <c r="B148" s="109"/>
      <c r="C148" s="115"/>
      <c r="D148" s="135"/>
    </row>
    <row r="149" spans="1:4" ht="15">
      <c r="A149" s="111" t="s">
        <v>235</v>
      </c>
      <c r="B149" s="109">
        <v>400</v>
      </c>
      <c r="C149" s="112">
        <f>C150+C151+C152+C153+C154+C157+C160+C161+C162</f>
        <v>0</v>
      </c>
      <c r="D149" s="136">
        <f>D150+D151+D152+D153+D154+D157+D160+D161+D162</f>
        <v>29137.36802</v>
      </c>
    </row>
    <row r="150" spans="1:4" ht="15">
      <c r="A150" s="111" t="s">
        <v>236</v>
      </c>
      <c r="B150" s="109">
        <v>410</v>
      </c>
      <c r="C150" s="112">
        <v>0</v>
      </c>
      <c r="D150" s="136">
        <v>162.06956</v>
      </c>
    </row>
    <row r="151" spans="1:4" ht="15">
      <c r="A151" s="111" t="s">
        <v>237</v>
      </c>
      <c r="B151" s="109">
        <v>420</v>
      </c>
      <c r="C151" s="113">
        <v>0</v>
      </c>
      <c r="D151" s="136">
        <v>10579.41776</v>
      </c>
    </row>
    <row r="152" spans="1:4" ht="15">
      <c r="A152" s="111" t="s">
        <v>238</v>
      </c>
      <c r="B152" s="109">
        <v>430</v>
      </c>
      <c r="C152" s="114">
        <v>0</v>
      </c>
      <c r="D152" s="136">
        <v>3825.33274</v>
      </c>
    </row>
    <row r="153" spans="1:4" ht="15">
      <c r="A153" s="111" t="s">
        <v>239</v>
      </c>
      <c r="B153" s="109">
        <v>440</v>
      </c>
      <c r="C153" s="114">
        <v>0</v>
      </c>
      <c r="D153" s="136">
        <v>400.19867</v>
      </c>
    </row>
    <row r="154" spans="1:4" ht="15">
      <c r="A154" s="111" t="s">
        <v>240</v>
      </c>
      <c r="B154" s="109">
        <v>450</v>
      </c>
      <c r="C154" s="114">
        <v>0</v>
      </c>
      <c r="D154" s="137">
        <v>796.21011</v>
      </c>
    </row>
    <row r="155" spans="1:4" ht="15">
      <c r="A155" s="111" t="s">
        <v>241</v>
      </c>
      <c r="B155" s="109"/>
      <c r="C155" s="139"/>
      <c r="D155" s="136"/>
    </row>
    <row r="156" spans="1:4" ht="15">
      <c r="A156" s="111" t="s">
        <v>242</v>
      </c>
      <c r="B156" s="109"/>
      <c r="C156" s="140"/>
      <c r="D156" s="135"/>
    </row>
    <row r="157" spans="1:4" ht="15">
      <c r="A157" s="111" t="s">
        <v>243</v>
      </c>
      <c r="B157" s="109">
        <v>460</v>
      </c>
      <c r="C157" s="141">
        <v>0</v>
      </c>
      <c r="D157" s="135">
        <v>2624.67989</v>
      </c>
    </row>
    <row r="158" spans="1:4" ht="15">
      <c r="A158" s="111" t="s">
        <v>244</v>
      </c>
      <c r="B158" s="109"/>
      <c r="C158" s="139"/>
      <c r="D158" s="136"/>
    </row>
    <row r="159" spans="1:4" ht="15">
      <c r="A159" s="111" t="s">
        <v>245</v>
      </c>
      <c r="B159" s="109">
        <v>461</v>
      </c>
      <c r="C159" s="141"/>
      <c r="D159" s="138">
        <v>915.57524</v>
      </c>
    </row>
    <row r="160" spans="1:4" ht="15">
      <c r="A160" s="111" t="s">
        <v>246</v>
      </c>
      <c r="B160" s="109">
        <v>470</v>
      </c>
      <c r="C160" s="117">
        <v>0</v>
      </c>
      <c r="D160" s="136">
        <v>5935.99271</v>
      </c>
    </row>
    <row r="161" spans="1:4" ht="15">
      <c r="A161" s="111" t="s">
        <v>247</v>
      </c>
      <c r="B161" s="109">
        <v>480</v>
      </c>
      <c r="C161" s="113">
        <v>0</v>
      </c>
      <c r="D161" s="136">
        <v>2137.32496</v>
      </c>
    </row>
    <row r="162" spans="1:4" ht="15">
      <c r="A162" s="118" t="s">
        <v>248</v>
      </c>
      <c r="B162" s="119">
        <v>490</v>
      </c>
      <c r="C162" s="114">
        <v>0</v>
      </c>
      <c r="D162" s="137">
        <f>5918.91384-D187-D180</f>
        <v>2676.1416200000003</v>
      </c>
    </row>
    <row r="163" spans="1:4" ht="15">
      <c r="A163" s="120"/>
      <c r="B163" s="120"/>
      <c r="C163" s="121"/>
      <c r="D163" s="142"/>
    </row>
    <row r="164" spans="1:4" ht="15">
      <c r="A164" s="120"/>
      <c r="B164" s="120"/>
      <c r="C164" s="121"/>
      <c r="D164" s="142"/>
    </row>
    <row r="165" spans="1:4" ht="15">
      <c r="A165" s="122" t="s">
        <v>249</v>
      </c>
      <c r="B165" s="106"/>
      <c r="C165" s="123"/>
      <c r="D165" s="136"/>
    </row>
    <row r="166" spans="1:4" ht="15">
      <c r="A166" s="111" t="s">
        <v>250</v>
      </c>
      <c r="B166" s="109">
        <v>500</v>
      </c>
      <c r="C166" s="124"/>
      <c r="D166" s="138"/>
    </row>
    <row r="167" spans="1:4" ht="15">
      <c r="A167" s="111" t="s">
        <v>251</v>
      </c>
      <c r="B167" s="109"/>
      <c r="C167" s="123"/>
      <c r="D167" s="136"/>
    </row>
    <row r="168" spans="1:4" ht="15">
      <c r="A168" s="111" t="s">
        <v>252</v>
      </c>
      <c r="B168" s="109">
        <v>600</v>
      </c>
      <c r="C168" s="124"/>
      <c r="D168" s="138"/>
    </row>
    <row r="169" spans="1:4" ht="15">
      <c r="A169" s="111" t="s">
        <v>236</v>
      </c>
      <c r="B169" s="109">
        <v>610</v>
      </c>
      <c r="C169" s="125"/>
      <c r="D169" s="137"/>
    </row>
    <row r="170" spans="1:4" ht="15">
      <c r="A170" s="111" t="s">
        <v>240</v>
      </c>
      <c r="B170" s="109">
        <v>620</v>
      </c>
      <c r="C170" s="125"/>
      <c r="D170" s="137"/>
    </row>
    <row r="171" spans="1:4" ht="15">
      <c r="A171" s="111" t="s">
        <v>241</v>
      </c>
      <c r="B171" s="109"/>
      <c r="C171" s="123"/>
      <c r="D171" s="136"/>
    </row>
    <row r="172" spans="1:4" ht="15">
      <c r="A172" s="111" t="s">
        <v>242</v>
      </c>
      <c r="B172" s="109"/>
      <c r="C172" s="115"/>
      <c r="D172" s="135"/>
    </row>
    <row r="173" spans="1:4" ht="15">
      <c r="A173" s="111" t="s">
        <v>243</v>
      </c>
      <c r="B173" s="109">
        <v>630</v>
      </c>
      <c r="C173" s="124"/>
      <c r="D173" s="138"/>
    </row>
    <row r="174" spans="1:4" ht="15">
      <c r="A174" s="111" t="s">
        <v>244</v>
      </c>
      <c r="B174" s="109"/>
      <c r="C174" s="123"/>
      <c r="D174" s="136"/>
    </row>
    <row r="175" spans="1:4" ht="15">
      <c r="A175" s="111" t="s">
        <v>245</v>
      </c>
      <c r="B175" s="109">
        <v>631</v>
      </c>
      <c r="C175" s="124"/>
      <c r="D175" s="138"/>
    </row>
    <row r="176" spans="1:4" ht="15">
      <c r="A176" s="111" t="s">
        <v>246</v>
      </c>
      <c r="B176" s="109">
        <v>640</v>
      </c>
      <c r="C176" s="115"/>
      <c r="D176" s="135"/>
    </row>
    <row r="177" spans="1:4" ht="15">
      <c r="A177" s="111" t="s">
        <v>247</v>
      </c>
      <c r="B177" s="109">
        <v>650</v>
      </c>
      <c r="C177" s="125"/>
      <c r="D177" s="137"/>
    </row>
    <row r="178" spans="1:4" ht="15">
      <c r="A178" s="111" t="s">
        <v>248</v>
      </c>
      <c r="B178" s="109">
        <v>660</v>
      </c>
      <c r="C178" s="125"/>
      <c r="D178" s="137"/>
    </row>
    <row r="179" spans="1:4" ht="15">
      <c r="A179" s="111" t="s">
        <v>253</v>
      </c>
      <c r="B179" s="109"/>
      <c r="C179" s="123"/>
      <c r="D179" s="136"/>
    </row>
    <row r="180" spans="1:4" ht="15">
      <c r="A180" s="111" t="s">
        <v>254</v>
      </c>
      <c r="B180" s="109">
        <v>700</v>
      </c>
      <c r="C180" s="124"/>
      <c r="D180" s="143">
        <v>205.14232</v>
      </c>
    </row>
    <row r="181" spans="1:4" ht="15">
      <c r="A181" s="111" t="s">
        <v>255</v>
      </c>
      <c r="B181" s="109"/>
      <c r="C181" s="123"/>
      <c r="D181" s="136"/>
    </row>
    <row r="182" spans="1:4" ht="15">
      <c r="A182" s="111" t="s">
        <v>256</v>
      </c>
      <c r="B182" s="109">
        <v>800</v>
      </c>
      <c r="C182" s="124"/>
      <c r="D182" s="138"/>
    </row>
    <row r="183" spans="1:4" ht="15">
      <c r="A183" s="111" t="s">
        <v>257</v>
      </c>
      <c r="B183" s="109">
        <v>900</v>
      </c>
      <c r="C183" s="125"/>
      <c r="D183" s="137"/>
    </row>
    <row r="184" spans="1:4" ht="15">
      <c r="A184" s="111" t="s">
        <v>258</v>
      </c>
      <c r="B184" s="109">
        <v>1000</v>
      </c>
      <c r="C184" s="113">
        <v>0</v>
      </c>
      <c r="D184" s="137">
        <v>5343.37344</v>
      </c>
    </row>
    <row r="185" spans="1:4" ht="15">
      <c r="A185" s="111" t="s">
        <v>259</v>
      </c>
      <c r="B185" s="111">
        <v>1010</v>
      </c>
      <c r="C185" s="112">
        <v>0</v>
      </c>
      <c r="D185" s="137">
        <v>85.86093</v>
      </c>
    </row>
    <row r="186" spans="1:4" ht="15">
      <c r="A186" s="111" t="s">
        <v>260</v>
      </c>
      <c r="B186" s="111">
        <v>1020</v>
      </c>
      <c r="C186" s="125"/>
      <c r="D186" s="137">
        <v>18.36511111111111</v>
      </c>
    </row>
    <row r="187" spans="1:4" ht="15">
      <c r="A187" s="111" t="s">
        <v>261</v>
      </c>
      <c r="B187" s="111">
        <v>1100</v>
      </c>
      <c r="C187" s="113">
        <v>0</v>
      </c>
      <c r="D187" s="137">
        <v>3037.6299</v>
      </c>
    </row>
    <row r="188" spans="1:4" ht="15">
      <c r="A188" s="116" t="s">
        <v>262</v>
      </c>
      <c r="B188" s="111"/>
      <c r="C188" s="115"/>
      <c r="D188" s="136"/>
    </row>
    <row r="189" spans="1:4" ht="15">
      <c r="A189" s="111" t="s">
        <v>263</v>
      </c>
      <c r="B189" s="111"/>
      <c r="C189" s="115"/>
      <c r="D189" s="135"/>
    </row>
    <row r="190" spans="1:4" ht="15">
      <c r="A190" s="111" t="s">
        <v>264</v>
      </c>
      <c r="B190" s="111">
        <v>1200</v>
      </c>
      <c r="C190" s="132">
        <f>C187+C149+C184</f>
        <v>0</v>
      </c>
      <c r="D190" s="114">
        <f>D149+D166+D168+D180+D182+D183+D184+D187</f>
        <v>37723.513680000004</v>
      </c>
    </row>
    <row r="191" spans="1:4" ht="15">
      <c r="A191" s="129">
        <f>'[1]выработка (уголь)'!A178</f>
        <v>0</v>
      </c>
      <c r="B191" s="111">
        <v>1300</v>
      </c>
      <c r="C191" s="130"/>
      <c r="D191" s="117">
        <v>433.97791</v>
      </c>
    </row>
    <row r="192" spans="1:4" ht="15">
      <c r="A192" s="116" t="s">
        <v>266</v>
      </c>
      <c r="B192" s="111"/>
      <c r="C192" s="144"/>
      <c r="D192" s="112"/>
    </row>
    <row r="193" spans="1:4" ht="15">
      <c r="A193" s="111" t="s">
        <v>267</v>
      </c>
      <c r="B193" s="111">
        <v>1400</v>
      </c>
      <c r="C193" s="132">
        <f>C190</f>
        <v>0</v>
      </c>
      <c r="D193" s="114">
        <f>D190+D191</f>
        <v>38157.491590000005</v>
      </c>
    </row>
    <row r="194" spans="1:4" ht="26.25" customHeight="1">
      <c r="A194" s="111" t="s">
        <v>268</v>
      </c>
      <c r="B194" s="109"/>
      <c r="C194" s="123"/>
      <c r="D194" s="112"/>
    </row>
    <row r="195" spans="1:4" ht="15">
      <c r="A195" s="111" t="s">
        <v>252</v>
      </c>
      <c r="B195" s="109">
        <v>1500</v>
      </c>
      <c r="C195" s="114">
        <v>0</v>
      </c>
      <c r="D195" s="114">
        <f>D193/D143</f>
        <v>1645.1728804050567</v>
      </c>
    </row>
    <row r="196" spans="1:4" ht="15">
      <c r="A196" s="111"/>
      <c r="B196" s="109"/>
      <c r="C196" s="115"/>
      <c r="D196" s="117"/>
    </row>
    <row r="197" spans="1:4" ht="15">
      <c r="A197" s="116" t="s">
        <v>269</v>
      </c>
      <c r="B197" s="109">
        <v>1600</v>
      </c>
      <c r="C197" s="113">
        <v>0</v>
      </c>
      <c r="D197" s="113">
        <f>(D143-D144)*D200+D144*D201</f>
        <v>36549.653091477</v>
      </c>
    </row>
    <row r="198" spans="1:4" ht="15">
      <c r="A198" s="111" t="s">
        <v>270</v>
      </c>
      <c r="B198" s="109">
        <v>1610</v>
      </c>
      <c r="C198" s="113">
        <f>C144*C201</f>
        <v>0</v>
      </c>
      <c r="D198" s="113">
        <f>D144*D201</f>
        <v>7365.214856666999</v>
      </c>
    </row>
    <row r="199" spans="1:4" ht="15">
      <c r="A199" s="111"/>
      <c r="B199" s="109"/>
      <c r="C199" s="115"/>
      <c r="D199" s="135"/>
    </row>
    <row r="200" spans="1:4" ht="15">
      <c r="A200" s="111" t="s">
        <v>271</v>
      </c>
      <c r="B200" s="109">
        <v>1700</v>
      </c>
      <c r="C200" s="125"/>
      <c r="D200" s="137">
        <v>1527.41</v>
      </c>
    </row>
    <row r="201" spans="1:4" ht="15">
      <c r="A201" s="118" t="s">
        <v>272</v>
      </c>
      <c r="B201" s="119"/>
      <c r="C201" s="113"/>
      <c r="D201" s="137">
        <v>1802.3438</v>
      </c>
    </row>
    <row r="202" spans="1:4" ht="15">
      <c r="A202" s="120"/>
      <c r="B202" s="120"/>
      <c r="C202" s="120"/>
      <c r="D202" s="121"/>
    </row>
    <row r="203" spans="1:4" ht="15">
      <c r="A203" s="120"/>
      <c r="B203" s="120"/>
      <c r="C203" s="120"/>
      <c r="D203" s="121"/>
    </row>
    <row r="204" spans="1:4" ht="15">
      <c r="A204" s="120" t="s">
        <v>279</v>
      </c>
      <c r="B204" s="120"/>
      <c r="C204" s="120"/>
      <c r="D204" s="121"/>
    </row>
    <row r="205" spans="1:4" ht="15">
      <c r="A205" s="120"/>
      <c r="B205" s="120"/>
      <c r="C205" s="120"/>
      <c r="D205" s="121"/>
    </row>
    <row r="206" spans="1:4" ht="15">
      <c r="A206" s="120" t="s">
        <v>274</v>
      </c>
      <c r="B206" s="120"/>
      <c r="C206" s="120" t="s">
        <v>275</v>
      </c>
      <c r="D206" s="121"/>
    </row>
    <row r="207" spans="1:4" ht="15">
      <c r="A207" s="120"/>
      <c r="B207" s="120"/>
      <c r="C207" s="120"/>
      <c r="D207" s="121"/>
    </row>
    <row r="208" spans="1:4" ht="15">
      <c r="A208" s="120"/>
      <c r="B208" s="120"/>
      <c r="C208" s="120"/>
      <c r="D208" s="121"/>
    </row>
    <row r="209" spans="1:4" ht="15">
      <c r="A209" s="133"/>
      <c r="B209" s="120"/>
      <c r="C209" s="120"/>
      <c r="D209" s="121"/>
    </row>
    <row r="210" spans="1:4" ht="15">
      <c r="A210" s="120"/>
      <c r="B210" s="120"/>
      <c r="C210" s="120"/>
      <c r="D210" s="121"/>
    </row>
    <row r="211" spans="1:4" ht="15">
      <c r="A211" s="120"/>
      <c r="B211" s="120"/>
      <c r="C211" s="120"/>
      <c r="D211" s="121"/>
    </row>
    <row r="212" spans="1:4" ht="15">
      <c r="A212" s="133"/>
      <c r="B212" s="120"/>
      <c r="C212" s="120"/>
      <c r="D212" s="121"/>
    </row>
    <row r="213" spans="1:4" ht="15">
      <c r="A213" s="120"/>
      <c r="B213" s="120"/>
      <c r="C213" s="120"/>
      <c r="D213" s="121"/>
    </row>
    <row r="218" spans="1:4" ht="15">
      <c r="A218" s="398"/>
      <c r="B218" s="398"/>
      <c r="C218" s="398"/>
      <c r="D218" s="398"/>
    </row>
    <row r="219" spans="1:4" ht="15.75">
      <c r="A219" s="89"/>
      <c r="B219" s="89"/>
      <c r="C219" s="90" t="s">
        <v>204</v>
      </c>
      <c r="D219" s="91"/>
    </row>
    <row r="220" spans="1:4" ht="15.75">
      <c r="A220" s="89"/>
      <c r="B220" s="89"/>
      <c r="C220" s="90" t="s">
        <v>205</v>
      </c>
      <c r="D220" s="91"/>
    </row>
    <row r="221" spans="1:4" ht="15.75">
      <c r="A221" s="89"/>
      <c r="B221" s="89"/>
      <c r="C221" s="90" t="s">
        <v>206</v>
      </c>
      <c r="D221" s="91"/>
    </row>
    <row r="222" spans="1:4" ht="15.75">
      <c r="A222" s="89"/>
      <c r="B222" s="89"/>
      <c r="C222" s="90" t="s">
        <v>207</v>
      </c>
      <c r="D222" s="91"/>
    </row>
    <row r="223" spans="1:4" ht="15.75">
      <c r="A223" s="89"/>
      <c r="B223" s="89"/>
      <c r="C223" s="90"/>
      <c r="D223" s="91"/>
    </row>
    <row r="224" spans="1:4" ht="15.75">
      <c r="A224" s="89"/>
      <c r="B224" s="89"/>
      <c r="C224" s="89"/>
      <c r="D224" s="89"/>
    </row>
    <row r="225" spans="1:4" ht="15.75">
      <c r="A225" s="89"/>
      <c r="B225" s="89"/>
      <c r="C225" s="89"/>
      <c r="D225" s="89"/>
    </row>
    <row r="226" spans="1:4" ht="15.75">
      <c r="A226" s="89" t="s">
        <v>208</v>
      </c>
      <c r="B226" s="89"/>
      <c r="C226" s="89"/>
      <c r="D226" s="89"/>
    </row>
    <row r="227" spans="1:4" ht="15.75">
      <c r="A227" s="89"/>
      <c r="B227" s="89"/>
      <c r="C227" s="89"/>
      <c r="D227" s="89"/>
    </row>
    <row r="228" spans="1:4" ht="15.75">
      <c r="A228" s="89"/>
      <c r="B228" s="89"/>
      <c r="C228" s="89"/>
      <c r="D228" s="89"/>
    </row>
    <row r="229" spans="1:4" ht="15.75">
      <c r="A229" s="89" t="s">
        <v>280</v>
      </c>
      <c r="B229" s="89"/>
      <c r="C229" s="89"/>
      <c r="D229" s="89"/>
    </row>
    <row r="230" spans="1:4" ht="15.75">
      <c r="A230" s="89"/>
      <c r="B230" s="89"/>
      <c r="C230" s="89"/>
      <c r="D230" s="89"/>
    </row>
    <row r="231" spans="1:4" ht="15.75">
      <c r="A231" s="92" t="s">
        <v>281</v>
      </c>
      <c r="B231" s="89"/>
      <c r="C231" s="89"/>
      <c r="D231" s="89"/>
    </row>
    <row r="232" spans="1:4" ht="15.75">
      <c r="A232" s="89"/>
      <c r="B232" s="89"/>
      <c r="C232" s="89"/>
      <c r="D232" s="89"/>
    </row>
    <row r="233" spans="1:4" ht="15.75">
      <c r="A233" s="89"/>
      <c r="B233" s="89"/>
      <c r="C233" s="89"/>
      <c r="D233" s="89"/>
    </row>
    <row r="234" spans="1:4" ht="15.75">
      <c r="A234" s="89"/>
      <c r="B234" s="89"/>
      <c r="C234" s="89"/>
      <c r="D234" s="89"/>
    </row>
    <row r="235" spans="1:4" ht="18">
      <c r="A235" s="93" t="s">
        <v>211</v>
      </c>
      <c r="B235" s="93"/>
      <c r="C235" s="93"/>
      <c r="D235" s="89"/>
    </row>
    <row r="236" spans="1:4" ht="18">
      <c r="A236" s="93" t="s">
        <v>212</v>
      </c>
      <c r="B236" s="93"/>
      <c r="C236" s="93"/>
      <c r="D236" s="89"/>
    </row>
    <row r="237" spans="1:4" ht="15.75">
      <c r="A237" s="89"/>
      <c r="B237" s="91"/>
      <c r="C237" s="89"/>
      <c r="D237" s="89"/>
    </row>
    <row r="238" spans="1:4" ht="15.75">
      <c r="A238" s="89" t="s">
        <v>213</v>
      </c>
      <c r="B238" s="91"/>
      <c r="C238" s="89"/>
      <c r="D238" s="89"/>
    </row>
    <row r="239" spans="1:4" ht="15.75">
      <c r="A239" s="89"/>
      <c r="B239" s="89"/>
      <c r="C239" s="89"/>
      <c r="D239" s="89"/>
    </row>
    <row r="240" spans="1:4" ht="15.75">
      <c r="A240" s="94"/>
      <c r="B240" s="95" t="s">
        <v>214</v>
      </c>
      <c r="C240" s="399" t="s">
        <v>215</v>
      </c>
      <c r="D240" s="95"/>
    </row>
    <row r="241" spans="1:4" ht="15.75">
      <c r="A241" s="96" t="s">
        <v>216</v>
      </c>
      <c r="B241" s="97" t="s">
        <v>217</v>
      </c>
      <c r="C241" s="400"/>
      <c r="D241" s="97" t="s">
        <v>218</v>
      </c>
    </row>
    <row r="242" spans="1:4" ht="15.75">
      <c r="A242" s="96"/>
      <c r="B242" s="97"/>
      <c r="C242" s="400"/>
      <c r="D242" s="97"/>
    </row>
    <row r="243" spans="1:4" ht="15.75">
      <c r="A243" s="96"/>
      <c r="B243" s="97"/>
      <c r="C243" s="98" t="s">
        <v>219</v>
      </c>
      <c r="D243" s="97" t="s">
        <v>220</v>
      </c>
    </row>
    <row r="244" spans="1:4" ht="15.75">
      <c r="A244" s="99"/>
      <c r="B244" s="100"/>
      <c r="C244" s="101" t="s">
        <v>221</v>
      </c>
      <c r="D244" s="100"/>
    </row>
    <row r="245" spans="1:4" ht="15">
      <c r="A245" s="102" t="s">
        <v>222</v>
      </c>
      <c r="B245" s="103" t="s">
        <v>223</v>
      </c>
      <c r="C245" s="104">
        <v>1</v>
      </c>
      <c r="D245" s="103">
        <v>2</v>
      </c>
    </row>
    <row r="246" spans="1:4" ht="15">
      <c r="A246" s="105" t="s">
        <v>224</v>
      </c>
      <c r="B246" s="106"/>
      <c r="C246" s="107"/>
      <c r="D246" s="106"/>
    </row>
    <row r="247" spans="1:4" ht="15">
      <c r="A247" s="108" t="s">
        <v>225</v>
      </c>
      <c r="B247" s="109"/>
      <c r="C247" s="110"/>
      <c r="D247" s="109"/>
    </row>
    <row r="248" spans="1:4" ht="15">
      <c r="A248" s="111" t="s">
        <v>226</v>
      </c>
      <c r="B248" s="109">
        <v>100</v>
      </c>
      <c r="C248" s="112">
        <v>20.77</v>
      </c>
      <c r="D248" s="145">
        <v>21.615173</v>
      </c>
    </row>
    <row r="249" spans="1:4" ht="15">
      <c r="A249" s="111" t="s">
        <v>227</v>
      </c>
      <c r="B249" s="109">
        <v>110</v>
      </c>
      <c r="C249" s="112">
        <v>0.6</v>
      </c>
      <c r="D249" s="112">
        <v>0.694764</v>
      </c>
    </row>
    <row r="250" spans="1:4" ht="15">
      <c r="A250" s="111" t="s">
        <v>228</v>
      </c>
      <c r="B250" s="109">
        <v>120</v>
      </c>
      <c r="C250" s="113"/>
      <c r="D250" s="113"/>
    </row>
    <row r="251" spans="1:4" ht="15">
      <c r="A251" s="111" t="s">
        <v>229</v>
      </c>
      <c r="B251" s="109">
        <v>200</v>
      </c>
      <c r="C251" s="114">
        <v>4.37</v>
      </c>
      <c r="D251" s="114">
        <v>2.61</v>
      </c>
    </row>
    <row r="252" spans="1:4" ht="15">
      <c r="A252" s="111" t="s">
        <v>230</v>
      </c>
      <c r="B252" s="109">
        <v>300</v>
      </c>
      <c r="C252" s="114">
        <v>15.8</v>
      </c>
      <c r="D252" s="114">
        <v>18.321084</v>
      </c>
    </row>
    <row r="253" spans="1:4" ht="15">
      <c r="A253" s="111" t="s">
        <v>231</v>
      </c>
      <c r="B253" s="109">
        <v>310</v>
      </c>
      <c r="C253" s="114">
        <v>12.1</v>
      </c>
      <c r="D253" s="114">
        <v>12.08895</v>
      </c>
    </row>
    <row r="254" spans="1:4" ht="15">
      <c r="A254" s="111"/>
      <c r="B254" s="109"/>
      <c r="C254" s="115"/>
      <c r="D254" s="115"/>
    </row>
    <row r="255" spans="1:4" ht="15">
      <c r="A255" s="116" t="s">
        <v>232</v>
      </c>
      <c r="B255" s="109"/>
      <c r="C255" s="115"/>
      <c r="D255" s="115"/>
    </row>
    <row r="256" spans="1:4" ht="15">
      <c r="A256" s="116" t="s">
        <v>233</v>
      </c>
      <c r="B256" s="109"/>
      <c r="C256" s="115"/>
      <c r="D256" s="115"/>
    </row>
    <row r="257" spans="1:4" ht="15">
      <c r="A257" s="108" t="s">
        <v>234</v>
      </c>
      <c r="B257" s="109"/>
      <c r="C257" s="115"/>
      <c r="D257" s="115"/>
    </row>
    <row r="258" spans="1:4" ht="15">
      <c r="A258" s="111" t="s">
        <v>235</v>
      </c>
      <c r="B258" s="109">
        <v>400</v>
      </c>
      <c r="C258" s="112">
        <v>14092.63</v>
      </c>
      <c r="D258" s="136">
        <f>D259+D260+D261+D262+D263+D266+D269+D270+D271</f>
        <v>16008.096389999997</v>
      </c>
    </row>
    <row r="259" spans="1:4" ht="15">
      <c r="A259" s="111" t="s">
        <v>236</v>
      </c>
      <c r="B259" s="109">
        <v>410</v>
      </c>
      <c r="C259" s="112">
        <v>33.29</v>
      </c>
      <c r="D259" s="146">
        <v>58.90337</v>
      </c>
    </row>
    <row r="260" spans="1:4" ht="15">
      <c r="A260" s="111" t="s">
        <v>237</v>
      </c>
      <c r="B260" s="109">
        <v>420</v>
      </c>
      <c r="C260" s="113">
        <v>7540.1</v>
      </c>
      <c r="D260" s="147">
        <v>8828.67622</v>
      </c>
    </row>
    <row r="261" spans="1:4" ht="15">
      <c r="A261" s="111" t="s">
        <v>238</v>
      </c>
      <c r="B261" s="109">
        <v>430</v>
      </c>
      <c r="C261" s="114">
        <v>1476.1</v>
      </c>
      <c r="D261" s="147">
        <v>1718.29495</v>
      </c>
    </row>
    <row r="262" spans="1:4" ht="15">
      <c r="A262" s="111" t="s">
        <v>239</v>
      </c>
      <c r="B262" s="109">
        <v>440</v>
      </c>
      <c r="C262" s="114">
        <v>189.19</v>
      </c>
      <c r="D262" s="147">
        <v>147.89791</v>
      </c>
    </row>
    <row r="263" spans="1:4" ht="15">
      <c r="A263" s="111" t="s">
        <v>240</v>
      </c>
      <c r="B263" s="109">
        <v>450</v>
      </c>
      <c r="C263" s="114">
        <v>0</v>
      </c>
      <c r="D263" s="147">
        <v>166.6125</v>
      </c>
    </row>
    <row r="264" spans="1:4" ht="15">
      <c r="A264" s="111" t="s">
        <v>241</v>
      </c>
      <c r="B264" s="111"/>
      <c r="C264" s="112"/>
      <c r="D264" s="148"/>
    </row>
    <row r="265" spans="1:4" ht="15">
      <c r="A265" s="111" t="s">
        <v>242</v>
      </c>
      <c r="B265" s="111"/>
      <c r="C265" s="117"/>
      <c r="D265" s="149"/>
    </row>
    <row r="266" spans="1:4" ht="15">
      <c r="A266" s="111" t="s">
        <v>243</v>
      </c>
      <c r="B266" s="109">
        <v>460</v>
      </c>
      <c r="C266" s="114">
        <v>916.43</v>
      </c>
      <c r="D266" s="150">
        <v>578.41026</v>
      </c>
    </row>
    <row r="267" spans="1:4" ht="15">
      <c r="A267" s="111" t="s">
        <v>244</v>
      </c>
      <c r="B267" s="109"/>
      <c r="C267" s="112"/>
      <c r="D267" s="150"/>
    </row>
    <row r="268" spans="1:4" ht="15">
      <c r="A268" s="111" t="s">
        <v>245</v>
      </c>
      <c r="B268" s="109">
        <v>461</v>
      </c>
      <c r="C268" s="113">
        <v>110</v>
      </c>
      <c r="D268" s="147">
        <v>245.21928</v>
      </c>
    </row>
    <row r="269" spans="1:4" ht="15">
      <c r="A269" s="111" t="s">
        <v>246</v>
      </c>
      <c r="B269" s="109">
        <v>470</v>
      </c>
      <c r="C269" s="117">
        <v>2399.53</v>
      </c>
      <c r="D269" s="147">
        <v>2570.47035</v>
      </c>
    </row>
    <row r="270" spans="1:4" ht="15">
      <c r="A270" s="111" t="s">
        <v>247</v>
      </c>
      <c r="B270" s="109">
        <v>480</v>
      </c>
      <c r="C270" s="113">
        <v>626.96</v>
      </c>
      <c r="D270" s="147">
        <v>921.72208</v>
      </c>
    </row>
    <row r="271" spans="1:4" ht="15">
      <c r="A271" s="118" t="s">
        <v>248</v>
      </c>
      <c r="B271" s="119">
        <v>490</v>
      </c>
      <c r="C271" s="114">
        <v>911.03</v>
      </c>
      <c r="D271" s="147">
        <f>2338.50039-D296-D289</f>
        <v>1017.1087500000002</v>
      </c>
    </row>
    <row r="272" spans="1:4" ht="15">
      <c r="A272" s="120"/>
      <c r="B272" s="120"/>
      <c r="C272" s="121"/>
      <c r="D272" s="121"/>
    </row>
    <row r="273" spans="1:4" ht="15">
      <c r="A273" s="120"/>
      <c r="B273" s="120"/>
      <c r="C273" s="121"/>
      <c r="D273" s="121"/>
    </row>
    <row r="274" spans="1:4" ht="15">
      <c r="A274" s="122" t="s">
        <v>249</v>
      </c>
      <c r="B274" s="106"/>
      <c r="C274" s="123"/>
      <c r="D274" s="123"/>
    </row>
    <row r="275" spans="1:4" ht="15">
      <c r="A275" s="111" t="s">
        <v>250</v>
      </c>
      <c r="B275" s="109">
        <v>500</v>
      </c>
      <c r="C275" s="124"/>
      <c r="D275" s="124"/>
    </row>
    <row r="276" spans="1:4" ht="15">
      <c r="A276" s="111" t="s">
        <v>251</v>
      </c>
      <c r="B276" s="109"/>
      <c r="C276" s="123"/>
      <c r="D276" s="123"/>
    </row>
    <row r="277" spans="1:4" ht="15">
      <c r="A277" s="111" t="s">
        <v>252</v>
      </c>
      <c r="B277" s="109">
        <v>600</v>
      </c>
      <c r="C277" s="124"/>
      <c r="D277" s="124"/>
    </row>
    <row r="278" spans="1:4" ht="15">
      <c r="A278" s="111" t="s">
        <v>236</v>
      </c>
      <c r="B278" s="109">
        <v>610</v>
      </c>
      <c r="C278" s="125"/>
      <c r="D278" s="125"/>
    </row>
    <row r="279" spans="1:4" ht="15">
      <c r="A279" s="111" t="s">
        <v>240</v>
      </c>
      <c r="B279" s="109">
        <v>620</v>
      </c>
      <c r="C279" s="125"/>
      <c r="D279" s="125"/>
    </row>
    <row r="280" spans="1:4" ht="15">
      <c r="A280" s="111" t="s">
        <v>241</v>
      </c>
      <c r="B280" s="109"/>
      <c r="C280" s="123"/>
      <c r="D280" s="123"/>
    </row>
    <row r="281" spans="1:4" ht="15">
      <c r="A281" s="111" t="s">
        <v>242</v>
      </c>
      <c r="B281" s="109"/>
      <c r="C281" s="115"/>
      <c r="D281" s="115"/>
    </row>
    <row r="282" spans="1:4" ht="15">
      <c r="A282" s="111" t="s">
        <v>243</v>
      </c>
      <c r="B282" s="109">
        <v>630</v>
      </c>
      <c r="C282" s="124"/>
      <c r="D282" s="124"/>
    </row>
    <row r="283" spans="1:4" ht="15">
      <c r="A283" s="111" t="s">
        <v>244</v>
      </c>
      <c r="B283" s="109"/>
      <c r="C283" s="123"/>
      <c r="D283" s="123"/>
    </row>
    <row r="284" spans="1:4" ht="15">
      <c r="A284" s="111" t="s">
        <v>245</v>
      </c>
      <c r="B284" s="109">
        <v>631</v>
      </c>
      <c r="C284" s="124"/>
      <c r="D284" s="124"/>
    </row>
    <row r="285" spans="1:4" ht="15">
      <c r="A285" s="111" t="s">
        <v>246</v>
      </c>
      <c r="B285" s="109">
        <v>640</v>
      </c>
      <c r="C285" s="115"/>
      <c r="D285" s="115"/>
    </row>
    <row r="286" spans="1:4" ht="15">
      <c r="A286" s="111" t="s">
        <v>247</v>
      </c>
      <c r="B286" s="109">
        <v>650</v>
      </c>
      <c r="C286" s="125"/>
      <c r="D286" s="125"/>
    </row>
    <row r="287" spans="1:4" ht="15">
      <c r="A287" s="111" t="s">
        <v>248</v>
      </c>
      <c r="B287" s="109">
        <v>660</v>
      </c>
      <c r="C287" s="125"/>
      <c r="D287" s="125"/>
    </row>
    <row r="288" spans="1:4" ht="15">
      <c r="A288" s="111" t="s">
        <v>253</v>
      </c>
      <c r="B288" s="111"/>
      <c r="C288" s="151"/>
      <c r="D288" s="123"/>
    </row>
    <row r="289" spans="1:4" ht="15">
      <c r="A289" s="111" t="s">
        <v>254</v>
      </c>
      <c r="B289" s="111">
        <v>700</v>
      </c>
      <c r="C289" s="124"/>
      <c r="D289" s="114">
        <v>121.82677</v>
      </c>
    </row>
    <row r="290" spans="1:4" ht="15">
      <c r="A290" s="111" t="s">
        <v>255</v>
      </c>
      <c r="B290" s="111"/>
      <c r="C290" s="123"/>
      <c r="D290" s="123"/>
    </row>
    <row r="291" spans="1:4" ht="15">
      <c r="A291" s="111" t="s">
        <v>256</v>
      </c>
      <c r="B291" s="111">
        <v>800</v>
      </c>
      <c r="C291" s="124"/>
      <c r="D291" s="124"/>
    </row>
    <row r="292" spans="1:4" ht="15">
      <c r="A292" s="111" t="s">
        <v>257</v>
      </c>
      <c r="B292" s="111">
        <v>900</v>
      </c>
      <c r="C292" s="125"/>
      <c r="D292" s="125"/>
    </row>
    <row r="293" spans="1:4" ht="15">
      <c r="A293" s="111" t="s">
        <v>258</v>
      </c>
      <c r="B293" s="111">
        <v>1000</v>
      </c>
      <c r="C293" s="113">
        <v>1346.49</v>
      </c>
      <c r="D293" s="113">
        <f>1476.08091</f>
        <v>1476.08091</v>
      </c>
    </row>
    <row r="294" spans="1:4" ht="15">
      <c r="A294" s="111" t="s">
        <v>259</v>
      </c>
      <c r="B294" s="111">
        <v>1010</v>
      </c>
      <c r="C294" s="117">
        <v>404.6</v>
      </c>
      <c r="D294" s="117">
        <v>337.65171</v>
      </c>
    </row>
    <row r="295" spans="1:4" ht="15">
      <c r="A295" s="111" t="s">
        <v>260</v>
      </c>
      <c r="B295" s="111">
        <v>1020</v>
      </c>
      <c r="C295" s="125"/>
      <c r="D295" s="152">
        <v>5.151722222222222</v>
      </c>
    </row>
    <row r="296" spans="1:4" ht="15">
      <c r="A296" s="111" t="s">
        <v>261</v>
      </c>
      <c r="B296" s="111">
        <v>1100</v>
      </c>
      <c r="C296" s="113">
        <v>353.63</v>
      </c>
      <c r="D296" s="113">
        <v>1199.56487</v>
      </c>
    </row>
    <row r="297" spans="1:4" ht="15">
      <c r="A297" s="116" t="s">
        <v>262</v>
      </c>
      <c r="B297" s="111"/>
      <c r="C297" s="115"/>
      <c r="D297" s="153"/>
    </row>
    <row r="298" spans="1:4" ht="15">
      <c r="A298" s="111" t="s">
        <v>263</v>
      </c>
      <c r="B298" s="111"/>
      <c r="C298" s="115"/>
      <c r="D298" s="153"/>
    </row>
    <row r="299" spans="1:4" ht="15">
      <c r="A299" s="111" t="s">
        <v>264</v>
      </c>
      <c r="B299" s="111">
        <v>1200</v>
      </c>
      <c r="C299" s="132">
        <v>15792.8</v>
      </c>
      <c r="D299" s="114">
        <f>D258+D275+D277+D289+D291+D292+D293+D296</f>
        <v>18805.568939999994</v>
      </c>
    </row>
    <row r="300" spans="1:4" ht="15">
      <c r="A300" s="129">
        <f>'[1]выработка(газ)'!A300</f>
        <v>0</v>
      </c>
      <c r="B300" s="111">
        <v>1300</v>
      </c>
      <c r="C300" s="130">
        <v>0</v>
      </c>
      <c r="D300" s="117">
        <v>39.72056</v>
      </c>
    </row>
    <row r="301" spans="1:4" ht="15">
      <c r="A301" s="116" t="s">
        <v>266</v>
      </c>
      <c r="B301" s="111"/>
      <c r="C301" s="144"/>
      <c r="D301" s="112"/>
    </row>
    <row r="302" spans="1:4" ht="15">
      <c r="A302" s="111" t="s">
        <v>267</v>
      </c>
      <c r="B302" s="111">
        <v>1400</v>
      </c>
      <c r="C302" s="132">
        <v>15792.8</v>
      </c>
      <c r="D302" s="114">
        <f>D299+D300</f>
        <v>18845.289499999995</v>
      </c>
    </row>
    <row r="303" spans="1:4" ht="15">
      <c r="A303" s="111" t="s">
        <v>268</v>
      </c>
      <c r="B303" s="111"/>
      <c r="C303" s="123"/>
      <c r="D303" s="112"/>
    </row>
    <row r="304" spans="1:4" ht="15">
      <c r="A304" s="111" t="s">
        <v>252</v>
      </c>
      <c r="B304" s="111">
        <v>1500</v>
      </c>
      <c r="C304" s="114">
        <v>999.47</v>
      </c>
      <c r="D304" s="114">
        <f>D302/D252</f>
        <v>1028.6121443469174</v>
      </c>
    </row>
    <row r="305" spans="1:4" ht="15">
      <c r="A305" s="111"/>
      <c r="B305" s="109"/>
      <c r="C305" s="115"/>
      <c r="D305" s="117"/>
    </row>
    <row r="306" spans="1:4" ht="15">
      <c r="A306" s="116" t="s">
        <v>269</v>
      </c>
      <c r="B306" s="109">
        <v>1600</v>
      </c>
      <c r="C306" s="113">
        <v>13781.78</v>
      </c>
      <c r="D306" s="113">
        <f>D252*D309</f>
        <v>17983.79284356</v>
      </c>
    </row>
    <row r="307" spans="1:4" ht="15">
      <c r="A307" s="111" t="s">
        <v>270</v>
      </c>
      <c r="B307" s="109">
        <v>1610</v>
      </c>
      <c r="C307" s="113">
        <v>12456.09</v>
      </c>
      <c r="D307" s="113">
        <f>D253*D310</f>
        <v>14002.389006</v>
      </c>
    </row>
    <row r="308" spans="1:4" ht="15">
      <c r="A308" s="111"/>
      <c r="B308" s="109"/>
      <c r="C308" s="115"/>
      <c r="D308" s="115"/>
    </row>
    <row r="309" spans="1:4" ht="15">
      <c r="A309" s="111" t="s">
        <v>271</v>
      </c>
      <c r="B309" s="109">
        <v>1700</v>
      </c>
      <c r="C309" s="125">
        <v>872.2</v>
      </c>
      <c r="D309" s="125">
        <v>981.59</v>
      </c>
    </row>
    <row r="310" spans="1:4" ht="15">
      <c r="A310" s="118" t="s">
        <v>272</v>
      </c>
      <c r="B310" s="119"/>
      <c r="C310" s="113">
        <v>1029.19</v>
      </c>
      <c r="D310" s="113">
        <v>1158.28</v>
      </c>
    </row>
    <row r="311" spans="1:4" ht="15">
      <c r="A311" s="120"/>
      <c r="B311" s="120"/>
      <c r="C311" s="120"/>
      <c r="D311" s="120"/>
    </row>
    <row r="312" spans="1:4" ht="15">
      <c r="A312" s="120"/>
      <c r="B312" s="120"/>
      <c r="C312" s="120"/>
      <c r="D312" s="120"/>
    </row>
    <row r="313" spans="1:4" ht="15">
      <c r="A313" s="120" t="s">
        <v>279</v>
      </c>
      <c r="B313" s="120"/>
      <c r="C313" s="120"/>
      <c r="D313" s="120"/>
    </row>
    <row r="314" spans="1:4" ht="15">
      <c r="A314" s="120"/>
      <c r="B314" s="120"/>
      <c r="C314" s="120"/>
      <c r="D314" s="120"/>
    </row>
    <row r="315" spans="1:4" ht="15">
      <c r="A315" s="120" t="s">
        <v>274</v>
      </c>
      <c r="B315" s="120"/>
      <c r="C315" s="120" t="s">
        <v>275</v>
      </c>
      <c r="D315" s="120"/>
    </row>
    <row r="316" spans="1:4" ht="15">
      <c r="A316" s="120"/>
      <c r="B316" s="120"/>
      <c r="C316" s="120"/>
      <c r="D316" s="120"/>
    </row>
    <row r="317" spans="1:4" ht="15">
      <c r="A317" s="120"/>
      <c r="B317" s="120"/>
      <c r="C317" s="120"/>
      <c r="D317" s="120"/>
    </row>
    <row r="318" spans="1:4" ht="15">
      <c r="A318" s="154"/>
      <c r="B318" s="120"/>
      <c r="C318" s="120"/>
      <c r="D318" s="120"/>
    </row>
    <row r="319" spans="1:4" ht="15">
      <c r="A319" s="120"/>
      <c r="B319" s="120"/>
      <c r="C319" s="120"/>
      <c r="D319" s="120"/>
    </row>
    <row r="326" spans="1:4" ht="15.75">
      <c r="A326" s="89"/>
      <c r="B326" s="89"/>
      <c r="C326" s="90" t="s">
        <v>204</v>
      </c>
      <c r="D326" s="91"/>
    </row>
    <row r="327" spans="1:4" ht="15.75">
      <c r="A327" s="89"/>
      <c r="B327" s="89"/>
      <c r="C327" s="90" t="s">
        <v>205</v>
      </c>
      <c r="D327" s="91"/>
    </row>
    <row r="328" spans="1:4" ht="15.75">
      <c r="A328" s="89"/>
      <c r="B328" s="89"/>
      <c r="C328" s="90" t="s">
        <v>206</v>
      </c>
      <c r="D328" s="91"/>
    </row>
    <row r="329" spans="1:4" ht="15.75">
      <c r="A329" s="89"/>
      <c r="B329" s="89"/>
      <c r="C329" s="90" t="s">
        <v>207</v>
      </c>
      <c r="D329" s="91"/>
    </row>
    <row r="330" spans="1:4" ht="15.75">
      <c r="A330" s="89"/>
      <c r="B330" s="89"/>
      <c r="C330" s="90"/>
      <c r="D330" s="91"/>
    </row>
    <row r="331" spans="1:4" ht="15.75">
      <c r="A331" s="89"/>
      <c r="B331" s="89"/>
      <c r="C331" s="89"/>
      <c r="D331" s="89"/>
    </row>
    <row r="332" spans="1:4" ht="15.75">
      <c r="A332" s="89"/>
      <c r="B332" s="89"/>
      <c r="C332" s="89"/>
      <c r="D332" s="89"/>
    </row>
    <row r="333" spans="1:4" ht="15.75">
      <c r="A333" s="89" t="s">
        <v>208</v>
      </c>
      <c r="B333" s="89"/>
      <c r="C333" s="89"/>
      <c r="D333" s="89"/>
    </row>
    <row r="334" spans="1:4" ht="15.75">
      <c r="A334" s="89"/>
      <c r="B334" s="89"/>
      <c r="C334" s="89"/>
      <c r="D334" s="89"/>
    </row>
    <row r="335" spans="1:4" ht="15.75">
      <c r="A335" s="89"/>
      <c r="B335" s="89"/>
      <c r="C335" s="89"/>
      <c r="D335" s="89"/>
    </row>
    <row r="336" spans="1:4" ht="15.75">
      <c r="A336" s="89" t="s">
        <v>282</v>
      </c>
      <c r="B336" s="89"/>
      <c r="C336" s="89"/>
      <c r="D336" s="89"/>
    </row>
    <row r="337" spans="1:4" ht="15.75">
      <c r="A337" s="89"/>
      <c r="B337" s="89"/>
      <c r="C337" s="89"/>
      <c r="D337" s="89"/>
    </row>
    <row r="338" spans="1:4" ht="15.75">
      <c r="A338" s="92" t="s">
        <v>283</v>
      </c>
      <c r="B338" s="89"/>
      <c r="C338" s="89"/>
      <c r="D338" s="89"/>
    </row>
    <row r="339" spans="1:4" ht="15.75">
      <c r="A339" s="89"/>
      <c r="B339" s="89"/>
      <c r="C339" s="89"/>
      <c r="D339" s="89"/>
    </row>
    <row r="340" spans="1:4" ht="15.75">
      <c r="A340" s="89"/>
      <c r="B340" s="89"/>
      <c r="C340" s="89"/>
      <c r="D340" s="89"/>
    </row>
    <row r="341" spans="1:4" ht="15.75">
      <c r="A341" s="89"/>
      <c r="B341" s="89"/>
      <c r="C341" s="89"/>
      <c r="D341" s="89"/>
    </row>
    <row r="342" spans="1:4" ht="18">
      <c r="A342" s="93" t="s">
        <v>211</v>
      </c>
      <c r="B342" s="93"/>
      <c r="C342" s="93"/>
      <c r="D342" s="89"/>
    </row>
    <row r="343" spans="1:4" ht="18">
      <c r="A343" s="93" t="s">
        <v>212</v>
      </c>
      <c r="B343" s="93"/>
      <c r="C343" s="93"/>
      <c r="D343" s="89"/>
    </row>
    <row r="344" spans="1:4" ht="15.75">
      <c r="A344" s="89"/>
      <c r="B344" s="91"/>
      <c r="C344" s="89"/>
      <c r="D344" s="89"/>
    </row>
    <row r="345" spans="1:4" ht="15.75">
      <c r="A345" s="89" t="s">
        <v>213</v>
      </c>
      <c r="B345" s="91"/>
      <c r="C345" s="89"/>
      <c r="D345" s="89"/>
    </row>
    <row r="346" spans="1:4" ht="15.75">
      <c r="A346" s="89"/>
      <c r="B346" s="89"/>
      <c r="C346" s="89"/>
      <c r="D346" s="89"/>
    </row>
    <row r="347" spans="1:4" ht="15.75">
      <c r="A347" s="94"/>
      <c r="B347" s="95" t="s">
        <v>214</v>
      </c>
      <c r="C347" s="401" t="s">
        <v>215</v>
      </c>
      <c r="D347" s="155"/>
    </row>
    <row r="348" spans="1:4" ht="15.75">
      <c r="A348" s="96" t="s">
        <v>216</v>
      </c>
      <c r="B348" s="97" t="s">
        <v>217</v>
      </c>
      <c r="C348" s="402"/>
      <c r="D348" s="155" t="s">
        <v>218</v>
      </c>
    </row>
    <row r="349" spans="1:4" ht="15.75">
      <c r="A349" s="96"/>
      <c r="B349" s="97"/>
      <c r="C349" s="402"/>
      <c r="D349" s="155"/>
    </row>
    <row r="350" spans="1:4" ht="15.75">
      <c r="A350" s="96"/>
      <c r="B350" s="97"/>
      <c r="C350" s="98" t="s">
        <v>219</v>
      </c>
      <c r="D350" s="155" t="s">
        <v>220</v>
      </c>
    </row>
    <row r="351" spans="1:4" ht="15.75">
      <c r="A351" s="99"/>
      <c r="B351" s="100"/>
      <c r="C351" s="101" t="s">
        <v>221</v>
      </c>
      <c r="D351" s="155"/>
    </row>
    <row r="352" spans="1:4" ht="15">
      <c r="A352" s="102" t="s">
        <v>222</v>
      </c>
      <c r="B352" s="103" t="s">
        <v>223</v>
      </c>
      <c r="C352" s="104">
        <v>1</v>
      </c>
      <c r="D352" s="156">
        <v>2</v>
      </c>
    </row>
    <row r="353" spans="1:4" ht="15">
      <c r="A353" s="105" t="s">
        <v>224</v>
      </c>
      <c r="B353" s="106"/>
      <c r="C353" s="107"/>
      <c r="D353" s="157"/>
    </row>
    <row r="354" spans="1:4" ht="15">
      <c r="A354" s="108" t="s">
        <v>225</v>
      </c>
      <c r="B354" s="109"/>
      <c r="C354" s="110"/>
      <c r="D354" s="157"/>
    </row>
    <row r="355" spans="1:4" ht="15">
      <c r="A355" s="111" t="s">
        <v>226</v>
      </c>
      <c r="B355" s="109">
        <v>100</v>
      </c>
      <c r="C355" s="139"/>
      <c r="D355" s="113"/>
    </row>
    <row r="356" spans="1:4" ht="15">
      <c r="A356" s="111" t="s">
        <v>227</v>
      </c>
      <c r="B356" s="109">
        <v>110</v>
      </c>
      <c r="C356" s="139"/>
      <c r="D356" s="113"/>
    </row>
    <row r="357" spans="1:4" ht="15">
      <c r="A357" s="111" t="s">
        <v>228</v>
      </c>
      <c r="B357" s="109">
        <v>120</v>
      </c>
      <c r="C357" s="127">
        <v>7.37</v>
      </c>
      <c r="D357" s="113">
        <v>8.57</v>
      </c>
    </row>
    <row r="358" spans="1:4" ht="15">
      <c r="A358" s="111" t="s">
        <v>229</v>
      </c>
      <c r="B358" s="109">
        <v>200</v>
      </c>
      <c r="C358" s="141">
        <v>-0.32</v>
      </c>
      <c r="D358" s="113">
        <v>1.11</v>
      </c>
    </row>
    <row r="359" spans="1:4" ht="15">
      <c r="A359" s="111" t="s">
        <v>230</v>
      </c>
      <c r="B359" s="109">
        <v>300</v>
      </c>
      <c r="C359" s="141">
        <v>7.68</v>
      </c>
      <c r="D359" s="113">
        <v>7.461869</v>
      </c>
    </row>
    <row r="360" spans="1:4" ht="15">
      <c r="A360" s="111" t="s">
        <v>231</v>
      </c>
      <c r="B360" s="109">
        <v>310</v>
      </c>
      <c r="C360" s="141">
        <v>6.37</v>
      </c>
      <c r="D360" s="113">
        <f>6.605304+0.025449</f>
        <v>6.630753</v>
      </c>
    </row>
    <row r="361" spans="1:4" ht="15">
      <c r="A361" s="111"/>
      <c r="B361" s="109"/>
      <c r="C361" s="108"/>
      <c r="D361" s="125"/>
    </row>
    <row r="362" spans="1:4" ht="15">
      <c r="A362" s="116" t="s">
        <v>232</v>
      </c>
      <c r="B362" s="109"/>
      <c r="C362" s="108"/>
      <c r="D362" s="125"/>
    </row>
    <row r="363" spans="1:4" ht="15">
      <c r="A363" s="116" t="s">
        <v>233</v>
      </c>
      <c r="B363" s="109"/>
      <c r="C363" s="108"/>
      <c r="D363" s="125"/>
    </row>
    <row r="364" spans="1:4" ht="15">
      <c r="A364" s="108" t="s">
        <v>234</v>
      </c>
      <c r="B364" s="109"/>
      <c r="C364" s="108"/>
      <c r="D364" s="125"/>
    </row>
    <row r="365" spans="1:4" ht="15">
      <c r="A365" s="111" t="s">
        <v>235</v>
      </c>
      <c r="B365" s="109">
        <v>400</v>
      </c>
      <c r="C365" s="139">
        <v>1538.29</v>
      </c>
      <c r="D365" s="137">
        <f>D366+D367+D368+D369+D370+D373+D376+D377+D378</f>
        <v>1761.7012599999998</v>
      </c>
    </row>
    <row r="366" spans="1:4" ht="15">
      <c r="A366" s="111" t="s">
        <v>236</v>
      </c>
      <c r="B366" s="109">
        <v>410</v>
      </c>
      <c r="C366" s="139"/>
      <c r="D366" s="147">
        <v>0</v>
      </c>
    </row>
    <row r="367" spans="1:4" ht="15">
      <c r="A367" s="111" t="s">
        <v>237</v>
      </c>
      <c r="B367" s="109">
        <v>420</v>
      </c>
      <c r="C367" s="127">
        <v>0</v>
      </c>
      <c r="D367" s="147">
        <v>0</v>
      </c>
    </row>
    <row r="368" spans="1:4" ht="15">
      <c r="A368" s="111" t="s">
        <v>238</v>
      </c>
      <c r="B368" s="109">
        <v>430</v>
      </c>
      <c r="C368" s="141">
        <v>0</v>
      </c>
      <c r="D368" s="147">
        <v>203.6146</v>
      </c>
    </row>
    <row r="369" spans="1:4" ht="15">
      <c r="A369" s="111" t="s">
        <v>239</v>
      </c>
      <c r="B369" s="109">
        <v>440</v>
      </c>
      <c r="C369" s="141">
        <v>96.12</v>
      </c>
      <c r="D369" s="147">
        <v>40.39776</v>
      </c>
    </row>
    <row r="370" spans="1:4" ht="15">
      <c r="A370" s="111" t="s">
        <v>240</v>
      </c>
      <c r="B370" s="109">
        <v>450</v>
      </c>
      <c r="C370" s="141">
        <v>24.87</v>
      </c>
      <c r="D370" s="147">
        <v>18.72224</v>
      </c>
    </row>
    <row r="371" spans="1:4" ht="15">
      <c r="A371" s="111" t="s">
        <v>241</v>
      </c>
      <c r="B371" s="109"/>
      <c r="C371" s="139"/>
      <c r="D371" s="147"/>
    </row>
    <row r="372" spans="1:4" ht="15">
      <c r="A372" s="111" t="s">
        <v>242</v>
      </c>
      <c r="B372" s="109"/>
      <c r="C372" s="140"/>
      <c r="D372" s="158"/>
    </row>
    <row r="373" spans="1:4" ht="15">
      <c r="A373" s="111" t="s">
        <v>243</v>
      </c>
      <c r="B373" s="109">
        <v>460</v>
      </c>
      <c r="C373" s="141">
        <v>542.47</v>
      </c>
      <c r="D373" s="147">
        <v>505.39375</v>
      </c>
    </row>
    <row r="374" spans="1:4" ht="15">
      <c r="A374" s="111" t="s">
        <v>244</v>
      </c>
      <c r="B374" s="109"/>
      <c r="C374" s="154"/>
      <c r="D374" s="147"/>
    </row>
    <row r="375" spans="1:4" ht="15">
      <c r="A375" s="111" t="s">
        <v>245</v>
      </c>
      <c r="B375" s="111">
        <v>461</v>
      </c>
      <c r="C375" s="141">
        <v>0</v>
      </c>
      <c r="D375" s="147">
        <v>288.36829</v>
      </c>
    </row>
    <row r="376" spans="1:4" ht="15">
      <c r="A376" s="111" t="s">
        <v>246</v>
      </c>
      <c r="B376" s="109">
        <v>470</v>
      </c>
      <c r="C376" s="140">
        <v>470.13</v>
      </c>
      <c r="D376" s="147">
        <v>451.8597</v>
      </c>
    </row>
    <row r="377" spans="1:4" ht="15">
      <c r="A377" s="111" t="s">
        <v>247</v>
      </c>
      <c r="B377" s="109">
        <v>480</v>
      </c>
      <c r="C377" s="127">
        <v>122.57</v>
      </c>
      <c r="D377" s="147">
        <v>141.08153</v>
      </c>
    </row>
    <row r="378" spans="1:4" ht="15">
      <c r="A378" s="118" t="s">
        <v>248</v>
      </c>
      <c r="B378" s="119">
        <v>490</v>
      </c>
      <c r="C378" s="141">
        <v>282.14</v>
      </c>
      <c r="D378" s="147">
        <f>839.45367-D403</f>
        <v>400.63167999999996</v>
      </c>
    </row>
    <row r="379" spans="1:4" ht="15">
      <c r="A379" s="120"/>
      <c r="B379" s="120"/>
      <c r="C379" s="121"/>
      <c r="D379" s="125"/>
    </row>
    <row r="380" spans="1:4" ht="15">
      <c r="A380" s="120"/>
      <c r="B380" s="120"/>
      <c r="C380" s="121"/>
      <c r="D380" s="125"/>
    </row>
    <row r="381" spans="1:4" ht="15">
      <c r="A381" s="122" t="s">
        <v>249</v>
      </c>
      <c r="B381" s="122"/>
      <c r="C381" s="151"/>
      <c r="D381" s="125"/>
    </row>
    <row r="382" spans="1:4" ht="15">
      <c r="A382" s="111" t="s">
        <v>250</v>
      </c>
      <c r="B382" s="111">
        <v>500</v>
      </c>
      <c r="C382" s="159">
        <v>6058.24</v>
      </c>
      <c r="D382" s="147">
        <v>7842.088381</v>
      </c>
    </row>
    <row r="383" spans="1:4" ht="15">
      <c r="A383" s="111" t="s">
        <v>251</v>
      </c>
      <c r="B383" s="111"/>
      <c r="C383" s="151"/>
      <c r="D383" s="125"/>
    </row>
    <row r="384" spans="1:4" ht="15">
      <c r="A384" s="111" t="s">
        <v>252</v>
      </c>
      <c r="B384" s="111">
        <v>600</v>
      </c>
      <c r="C384" s="159"/>
      <c r="D384" s="125"/>
    </row>
    <row r="385" spans="1:4" ht="15">
      <c r="A385" s="111" t="s">
        <v>236</v>
      </c>
      <c r="B385" s="111">
        <v>610</v>
      </c>
      <c r="C385" s="126"/>
      <c r="D385" s="125"/>
    </row>
    <row r="386" spans="1:4" ht="15">
      <c r="A386" s="111" t="s">
        <v>240</v>
      </c>
      <c r="B386" s="111">
        <v>620</v>
      </c>
      <c r="C386" s="126"/>
      <c r="D386" s="125"/>
    </row>
    <row r="387" spans="1:4" ht="15">
      <c r="A387" s="111" t="s">
        <v>241</v>
      </c>
      <c r="B387" s="111"/>
      <c r="C387" s="151"/>
      <c r="D387" s="125"/>
    </row>
    <row r="388" spans="1:4" ht="15">
      <c r="A388" s="111" t="s">
        <v>242</v>
      </c>
      <c r="B388" s="111"/>
      <c r="C388" s="108"/>
      <c r="D388" s="125"/>
    </row>
    <row r="389" spans="1:4" ht="15">
      <c r="A389" s="111" t="s">
        <v>243</v>
      </c>
      <c r="B389" s="111">
        <v>630</v>
      </c>
      <c r="C389" s="159"/>
      <c r="D389" s="125"/>
    </row>
    <row r="390" spans="1:4" ht="15">
      <c r="A390" s="111" t="s">
        <v>244</v>
      </c>
      <c r="B390" s="111"/>
      <c r="C390" s="151"/>
      <c r="D390" s="125"/>
    </row>
    <row r="391" spans="1:4" ht="15">
      <c r="A391" s="111" t="s">
        <v>245</v>
      </c>
      <c r="B391" s="111">
        <v>631</v>
      </c>
      <c r="C391" s="159"/>
      <c r="D391" s="125"/>
    </row>
    <row r="392" spans="1:4" ht="15">
      <c r="A392" s="111" t="s">
        <v>246</v>
      </c>
      <c r="B392" s="111">
        <v>640</v>
      </c>
      <c r="C392" s="108"/>
      <c r="D392" s="125"/>
    </row>
    <row r="393" spans="1:4" ht="15">
      <c r="A393" s="111" t="s">
        <v>247</v>
      </c>
      <c r="B393" s="111">
        <v>650</v>
      </c>
      <c r="C393" s="126"/>
      <c r="D393" s="125"/>
    </row>
    <row r="394" spans="1:4" ht="15">
      <c r="A394" s="111" t="s">
        <v>248</v>
      </c>
      <c r="B394" s="111">
        <v>660</v>
      </c>
      <c r="C394" s="126"/>
      <c r="D394" s="125"/>
    </row>
    <row r="395" spans="1:4" ht="15">
      <c r="A395" s="111" t="s">
        <v>253</v>
      </c>
      <c r="B395" s="111"/>
      <c r="C395" s="151"/>
      <c r="D395" s="125"/>
    </row>
    <row r="396" spans="1:4" ht="15">
      <c r="A396" s="111" t="s">
        <v>254</v>
      </c>
      <c r="B396" s="111">
        <v>700</v>
      </c>
      <c r="C396" s="159"/>
      <c r="D396" s="147">
        <v>66.70708</v>
      </c>
    </row>
    <row r="397" spans="1:4" ht="15">
      <c r="A397" s="111" t="s">
        <v>255</v>
      </c>
      <c r="B397" s="111"/>
      <c r="C397" s="151"/>
      <c r="D397" s="125"/>
    </row>
    <row r="398" spans="1:4" ht="15">
      <c r="A398" s="111" t="s">
        <v>256</v>
      </c>
      <c r="B398" s="111">
        <v>800</v>
      </c>
      <c r="C398" s="159"/>
      <c r="D398" s="125"/>
    </row>
    <row r="399" spans="1:4" ht="15">
      <c r="A399" s="111" t="s">
        <v>257</v>
      </c>
      <c r="B399" s="111">
        <v>900</v>
      </c>
      <c r="C399" s="126"/>
      <c r="D399" s="125"/>
    </row>
    <row r="400" spans="1:4" ht="15">
      <c r="A400" s="111" t="s">
        <v>258</v>
      </c>
      <c r="B400" s="111">
        <v>1000</v>
      </c>
      <c r="C400" s="127">
        <v>257.2</v>
      </c>
      <c r="D400" s="113">
        <v>132.29703</v>
      </c>
    </row>
    <row r="401" spans="1:4" ht="15">
      <c r="A401" s="111" t="s">
        <v>259</v>
      </c>
      <c r="B401" s="111">
        <v>1010</v>
      </c>
      <c r="C401" s="140">
        <v>144.65</v>
      </c>
      <c r="D401" s="113">
        <v>112.84745</v>
      </c>
    </row>
    <row r="402" spans="1:4" ht="15">
      <c r="A402" s="111" t="s">
        <v>260</v>
      </c>
      <c r="B402" s="111">
        <v>1020</v>
      </c>
      <c r="C402" s="126"/>
      <c r="D402" s="113">
        <v>0.6975</v>
      </c>
    </row>
    <row r="403" spans="1:4" ht="15">
      <c r="A403" s="111" t="s">
        <v>261</v>
      </c>
      <c r="B403" s="111">
        <v>1100</v>
      </c>
      <c r="C403" s="127">
        <v>120.59</v>
      </c>
      <c r="D403" s="113">
        <v>438.82199</v>
      </c>
    </row>
    <row r="404" spans="1:4" ht="15">
      <c r="A404" s="116" t="s">
        <v>262</v>
      </c>
      <c r="B404" s="111"/>
      <c r="C404" s="108"/>
      <c r="D404" s="125"/>
    </row>
    <row r="405" spans="1:4" ht="15">
      <c r="A405" s="111" t="s">
        <v>263</v>
      </c>
      <c r="B405" s="111"/>
      <c r="C405" s="108"/>
      <c r="D405" s="125"/>
    </row>
    <row r="406" spans="1:4" ht="15">
      <c r="A406" s="111" t="s">
        <v>264</v>
      </c>
      <c r="B406" s="111">
        <v>1200</v>
      </c>
      <c r="C406" s="128">
        <v>7943.3</v>
      </c>
      <c r="D406" s="113">
        <f>D365+D382+D384+D396+D398+D399+D400+D403</f>
        <v>10241.615741</v>
      </c>
    </row>
    <row r="407" spans="1:4" ht="15">
      <c r="A407" s="129">
        <f>'[1]Подгорный'!A407</f>
        <v>0</v>
      </c>
      <c r="B407" s="111">
        <v>1300</v>
      </c>
      <c r="C407" s="160"/>
      <c r="D407" s="113">
        <v>0</v>
      </c>
    </row>
    <row r="408" spans="1:4" ht="15">
      <c r="A408" s="116" t="s">
        <v>266</v>
      </c>
      <c r="B408" s="111"/>
      <c r="C408" s="131"/>
      <c r="D408" s="113"/>
    </row>
    <row r="409" spans="1:4" ht="15">
      <c r="A409" s="111" t="s">
        <v>267</v>
      </c>
      <c r="B409" s="111">
        <v>1400</v>
      </c>
      <c r="C409" s="128">
        <v>7943.3</v>
      </c>
      <c r="D409" s="113">
        <f>D406+D407</f>
        <v>10241.615741</v>
      </c>
    </row>
    <row r="410" spans="1:4" ht="15">
      <c r="A410" s="111" t="s">
        <v>268</v>
      </c>
      <c r="B410" s="111"/>
      <c r="C410" s="151"/>
      <c r="D410" s="113"/>
    </row>
    <row r="411" spans="1:4" ht="15">
      <c r="A411" s="111" t="s">
        <v>252</v>
      </c>
      <c r="B411" s="111">
        <v>1500</v>
      </c>
      <c r="C411" s="141">
        <v>1037.73</v>
      </c>
      <c r="D411" s="113">
        <f>D409/D359</f>
        <v>1372.526875103275</v>
      </c>
    </row>
    <row r="412" spans="1:4" ht="15">
      <c r="A412" s="111"/>
      <c r="B412" s="111"/>
      <c r="C412" s="108"/>
      <c r="D412" s="113"/>
    </row>
    <row r="413" spans="1:4" ht="15">
      <c r="A413" s="116" t="s">
        <v>269</v>
      </c>
      <c r="B413" s="111">
        <v>1600</v>
      </c>
      <c r="C413" s="127">
        <v>6320.09</v>
      </c>
      <c r="D413" s="113">
        <f>D360*D417+(D359-D360)*D416</f>
        <v>8158.083561240001</v>
      </c>
    </row>
    <row r="414" spans="1:4" ht="15">
      <c r="A414" s="111" t="s">
        <v>270</v>
      </c>
      <c r="B414" s="111">
        <v>1610</v>
      </c>
      <c r="C414" s="127">
        <v>6179.6</v>
      </c>
      <c r="D414" s="113">
        <f>D360*D417</f>
        <v>7374.723486600001</v>
      </c>
    </row>
    <row r="415" spans="1:4" ht="15">
      <c r="A415" s="111"/>
      <c r="B415" s="111"/>
      <c r="C415" s="108"/>
      <c r="D415" s="125"/>
    </row>
    <row r="416" spans="1:4" ht="15">
      <c r="A416" s="111" t="s">
        <v>271</v>
      </c>
      <c r="B416" s="111">
        <v>1700</v>
      </c>
      <c r="C416" s="126">
        <v>822.46</v>
      </c>
      <c r="D416" s="125">
        <v>942.54</v>
      </c>
    </row>
    <row r="417" spans="1:4" ht="15">
      <c r="A417" s="118" t="s">
        <v>272</v>
      </c>
      <c r="B417" s="118"/>
      <c r="C417" s="127">
        <v>970.5</v>
      </c>
      <c r="D417" s="113">
        <v>1112.2</v>
      </c>
    </row>
    <row r="418" spans="1:4" ht="15">
      <c r="A418" s="120"/>
      <c r="B418" s="120"/>
      <c r="C418" s="120"/>
      <c r="D418" s="120"/>
    </row>
    <row r="419" spans="1:4" ht="15">
      <c r="A419" s="120"/>
      <c r="B419" s="120"/>
      <c r="C419" s="120"/>
      <c r="D419" s="120"/>
    </row>
    <row r="420" spans="1:4" ht="15">
      <c r="A420" s="120" t="s">
        <v>279</v>
      </c>
      <c r="B420" s="120"/>
      <c r="C420" s="120"/>
      <c r="D420" s="120"/>
    </row>
    <row r="421" spans="1:4" ht="15">
      <c r="A421" s="120"/>
      <c r="B421" s="120"/>
      <c r="C421" s="120"/>
      <c r="D421" s="120"/>
    </row>
    <row r="422" spans="1:4" ht="15">
      <c r="A422" s="120" t="s">
        <v>274</v>
      </c>
      <c r="B422" s="120"/>
      <c r="C422" s="120" t="s">
        <v>275</v>
      </c>
      <c r="D422" s="120"/>
    </row>
    <row r="423" spans="1:4" ht="15">
      <c r="A423" s="120"/>
      <c r="B423" s="120"/>
      <c r="C423" s="120"/>
      <c r="D423" s="120"/>
    </row>
    <row r="424" spans="1:4" ht="15">
      <c r="A424" s="120"/>
      <c r="B424" s="120"/>
      <c r="C424" s="120"/>
      <c r="D424" s="120"/>
    </row>
    <row r="425" spans="1:4" ht="15">
      <c r="A425" s="120"/>
      <c r="B425" s="120"/>
      <c r="C425" s="120"/>
      <c r="D425" s="120"/>
    </row>
    <row r="426" spans="1:4" ht="15">
      <c r="A426" s="154"/>
      <c r="B426" s="120"/>
      <c r="C426" s="120"/>
      <c r="D426" s="120"/>
    </row>
    <row r="427" spans="1:4" ht="15">
      <c r="A427" s="120"/>
      <c r="B427" s="120"/>
      <c r="C427" s="120"/>
      <c r="D427" s="120"/>
    </row>
    <row r="434" spans="1:4" ht="15">
      <c r="A434" s="161"/>
      <c r="B434" s="161"/>
      <c r="C434" s="161"/>
      <c r="D434" s="120"/>
    </row>
    <row r="435" spans="1:4" ht="15.75">
      <c r="A435" s="162"/>
      <c r="B435" s="162"/>
      <c r="C435" s="163" t="s">
        <v>204</v>
      </c>
      <c r="D435" s="91"/>
    </row>
    <row r="436" spans="1:4" ht="15.75">
      <c r="A436" s="162"/>
      <c r="B436" s="162"/>
      <c r="C436" s="163" t="s">
        <v>205</v>
      </c>
      <c r="D436" s="91"/>
    </row>
    <row r="437" spans="1:4" ht="15.75">
      <c r="A437" s="162"/>
      <c r="B437" s="162"/>
      <c r="C437" s="163" t="s">
        <v>206</v>
      </c>
      <c r="D437" s="91"/>
    </row>
    <row r="438" spans="1:4" ht="15.75">
      <c r="A438" s="162"/>
      <c r="B438" s="162"/>
      <c r="C438" s="163" t="s">
        <v>207</v>
      </c>
      <c r="D438" s="91"/>
    </row>
    <row r="439" spans="1:4" ht="15.75">
      <c r="A439" s="162"/>
      <c r="B439" s="162"/>
      <c r="C439" s="163"/>
      <c r="D439" s="91"/>
    </row>
    <row r="440" spans="1:4" ht="15.75">
      <c r="A440" s="162"/>
      <c r="B440" s="162"/>
      <c r="C440" s="162"/>
      <c r="D440" s="89"/>
    </row>
    <row r="441" spans="1:4" ht="15.75">
      <c r="A441" s="162"/>
      <c r="B441" s="162"/>
      <c r="C441" s="162"/>
      <c r="D441" s="89"/>
    </row>
    <row r="442" spans="1:4" ht="15.75">
      <c r="A442" s="162" t="s">
        <v>208</v>
      </c>
      <c r="B442" s="162"/>
      <c r="C442" s="162"/>
      <c r="D442" s="89"/>
    </row>
    <row r="443" spans="1:4" ht="15.75">
      <c r="A443" s="162"/>
      <c r="B443" s="162"/>
      <c r="C443" s="162"/>
      <c r="D443" s="89"/>
    </row>
    <row r="444" spans="1:4" ht="15.75">
      <c r="A444" s="162"/>
      <c r="B444" s="162"/>
      <c r="C444" s="162"/>
      <c r="D444" s="89"/>
    </row>
    <row r="445" spans="1:4" ht="15.75">
      <c r="A445" s="162" t="s">
        <v>284</v>
      </c>
      <c r="B445" s="162"/>
      <c r="C445" s="162"/>
      <c r="D445" s="89"/>
    </row>
    <row r="446" spans="1:4" ht="15.75">
      <c r="A446" s="162"/>
      <c r="B446" s="162"/>
      <c r="C446" s="162"/>
      <c r="D446" s="89"/>
    </row>
    <row r="447" spans="1:4" ht="15.75">
      <c r="A447" s="164" t="s">
        <v>285</v>
      </c>
      <c r="B447" s="162"/>
      <c r="C447" s="162"/>
      <c r="D447" s="89"/>
    </row>
    <row r="448" spans="1:4" ht="15.75">
      <c r="A448" s="162"/>
      <c r="B448" s="162"/>
      <c r="C448" s="162"/>
      <c r="D448" s="89"/>
    </row>
    <row r="449" spans="1:4" ht="15.75">
      <c r="A449" s="162"/>
      <c r="B449" s="162"/>
      <c r="C449" s="162"/>
      <c r="D449" s="89"/>
    </row>
    <row r="450" spans="1:4" ht="15.75">
      <c r="A450" s="162"/>
      <c r="B450" s="162"/>
      <c r="C450" s="162"/>
      <c r="D450" s="89"/>
    </row>
    <row r="451" spans="1:4" ht="18">
      <c r="A451" s="165" t="s">
        <v>211</v>
      </c>
      <c r="B451" s="165"/>
      <c r="C451" s="165"/>
      <c r="D451" s="89"/>
    </row>
    <row r="452" spans="1:4" ht="18">
      <c r="A452" s="165" t="s">
        <v>212</v>
      </c>
      <c r="B452" s="165"/>
      <c r="C452" s="165"/>
      <c r="D452" s="89"/>
    </row>
    <row r="453" spans="1:4" ht="15.75">
      <c r="A453" s="162"/>
      <c r="B453" s="166"/>
      <c r="C453" s="162"/>
      <c r="D453" s="89"/>
    </row>
    <row r="454" spans="1:4" ht="15.75">
      <c r="A454" s="89" t="s">
        <v>213</v>
      </c>
      <c r="B454" s="166"/>
      <c r="C454" s="162"/>
      <c r="D454" s="89"/>
    </row>
    <row r="455" spans="1:4" ht="15.75">
      <c r="A455" s="162"/>
      <c r="B455" s="162"/>
      <c r="C455" s="162"/>
      <c r="D455" s="89"/>
    </row>
    <row r="456" spans="1:4" ht="15.75">
      <c r="A456" s="167"/>
      <c r="B456" s="168" t="s">
        <v>214</v>
      </c>
      <c r="C456" s="169" t="s">
        <v>286</v>
      </c>
      <c r="D456" s="95" t="s">
        <v>218</v>
      </c>
    </row>
    <row r="457" spans="1:4" ht="15.75">
      <c r="A457" s="170" t="s">
        <v>216</v>
      </c>
      <c r="B457" s="171" t="s">
        <v>217</v>
      </c>
      <c r="C457" s="172" t="s">
        <v>287</v>
      </c>
      <c r="D457" s="97" t="s">
        <v>220</v>
      </c>
    </row>
    <row r="458" spans="1:4" ht="15.75">
      <c r="A458" s="170"/>
      <c r="B458" s="171"/>
      <c r="C458" s="172" t="s">
        <v>288</v>
      </c>
      <c r="D458" s="97"/>
    </row>
    <row r="459" spans="1:4" ht="15.75">
      <c r="A459" s="173"/>
      <c r="B459" s="174"/>
      <c r="C459" s="175" t="s">
        <v>289</v>
      </c>
      <c r="D459" s="100"/>
    </row>
    <row r="460" spans="1:4" ht="15">
      <c r="A460" s="176" t="s">
        <v>222</v>
      </c>
      <c r="B460" s="177" t="s">
        <v>223</v>
      </c>
      <c r="C460" s="178">
        <v>1</v>
      </c>
      <c r="D460" s="103">
        <v>2</v>
      </c>
    </row>
    <row r="461" spans="1:4" ht="15">
      <c r="A461" s="179" t="s">
        <v>224</v>
      </c>
      <c r="B461" s="180"/>
      <c r="C461" s="181"/>
      <c r="D461" s="106"/>
    </row>
    <row r="462" spans="1:4" ht="15">
      <c r="A462" s="182" t="s">
        <v>225</v>
      </c>
      <c r="B462" s="183"/>
      <c r="C462" s="184"/>
      <c r="D462" s="109"/>
    </row>
    <row r="463" spans="1:4" ht="15">
      <c r="A463" s="185" t="s">
        <v>226</v>
      </c>
      <c r="B463" s="183">
        <v>100</v>
      </c>
      <c r="C463" s="186"/>
      <c r="D463" s="112"/>
    </row>
    <row r="464" spans="1:4" ht="15">
      <c r="A464" s="185" t="s">
        <v>227</v>
      </c>
      <c r="B464" s="183">
        <v>110</v>
      </c>
      <c r="C464" s="186"/>
      <c r="D464" s="112"/>
    </row>
    <row r="465" spans="1:4" ht="15">
      <c r="A465" s="185" t="s">
        <v>228</v>
      </c>
      <c r="B465" s="183">
        <v>120</v>
      </c>
      <c r="C465" s="187">
        <v>94.58</v>
      </c>
      <c r="D465" s="113">
        <v>0</v>
      </c>
    </row>
    <row r="466" spans="1:4" ht="15">
      <c r="A466" s="185" t="s">
        <v>229</v>
      </c>
      <c r="B466" s="183">
        <v>200</v>
      </c>
      <c r="C466" s="188">
        <v>3.93</v>
      </c>
      <c r="D466" s="114">
        <f>D465*0.051</f>
        <v>0</v>
      </c>
    </row>
    <row r="467" spans="1:4" ht="15">
      <c r="A467" s="185" t="s">
        <v>230</v>
      </c>
      <c r="B467" s="183">
        <v>300</v>
      </c>
      <c r="C467" s="188">
        <v>90.65</v>
      </c>
      <c r="D467" s="114">
        <f>H474</f>
        <v>0</v>
      </c>
    </row>
    <row r="468" spans="1:4" ht="15">
      <c r="A468" s="185" t="s">
        <v>231</v>
      </c>
      <c r="B468" s="183">
        <v>310</v>
      </c>
      <c r="C468" s="189"/>
      <c r="D468" s="114"/>
    </row>
    <row r="469" spans="1:4" ht="15">
      <c r="A469" s="185"/>
      <c r="B469" s="183"/>
      <c r="C469" s="190"/>
      <c r="D469" s="115"/>
    </row>
    <row r="470" spans="1:4" ht="15">
      <c r="A470" s="191" t="s">
        <v>232</v>
      </c>
      <c r="B470" s="183"/>
      <c r="C470" s="192"/>
      <c r="D470" s="115"/>
    </row>
    <row r="471" spans="1:4" ht="15">
      <c r="A471" s="191" t="s">
        <v>233</v>
      </c>
      <c r="B471" s="183"/>
      <c r="C471" s="190"/>
      <c r="D471" s="115"/>
    </row>
    <row r="472" spans="1:4" ht="15">
      <c r="A472" s="182" t="s">
        <v>234</v>
      </c>
      <c r="B472" s="183"/>
      <c r="C472" s="190"/>
      <c r="D472" s="115"/>
    </row>
    <row r="473" spans="1:4" ht="15">
      <c r="A473" s="185" t="s">
        <v>235</v>
      </c>
      <c r="B473" s="183">
        <v>400</v>
      </c>
      <c r="C473" s="193"/>
      <c r="D473" s="123"/>
    </row>
    <row r="474" spans="1:4" ht="15">
      <c r="A474" s="185" t="s">
        <v>236</v>
      </c>
      <c r="B474" s="183">
        <v>410</v>
      </c>
      <c r="C474" s="194"/>
      <c r="D474" s="123"/>
    </row>
    <row r="475" spans="1:4" ht="15">
      <c r="A475" s="185" t="s">
        <v>237</v>
      </c>
      <c r="B475" s="183">
        <v>420</v>
      </c>
      <c r="C475" s="195"/>
      <c r="D475" s="125"/>
    </row>
    <row r="476" spans="1:4" ht="15">
      <c r="A476" s="185" t="s">
        <v>238</v>
      </c>
      <c r="B476" s="183">
        <v>430</v>
      </c>
      <c r="C476" s="196"/>
      <c r="D476" s="124"/>
    </row>
    <row r="477" spans="1:4" ht="15">
      <c r="A477" s="185" t="s">
        <v>239</v>
      </c>
      <c r="B477" s="183">
        <v>440</v>
      </c>
      <c r="C477" s="196"/>
      <c r="D477" s="124"/>
    </row>
    <row r="478" spans="1:4" ht="15">
      <c r="A478" s="185" t="s">
        <v>240</v>
      </c>
      <c r="B478" s="183">
        <v>450</v>
      </c>
      <c r="C478" s="196"/>
      <c r="D478" s="124"/>
    </row>
    <row r="479" spans="1:4" ht="15">
      <c r="A479" s="185" t="s">
        <v>241</v>
      </c>
      <c r="B479" s="183"/>
      <c r="C479" s="194"/>
      <c r="D479" s="123"/>
    </row>
    <row r="480" spans="1:4" ht="15">
      <c r="A480" s="185" t="s">
        <v>242</v>
      </c>
      <c r="B480" s="183"/>
      <c r="C480" s="182"/>
      <c r="D480" s="115"/>
    </row>
    <row r="481" spans="1:4" ht="15">
      <c r="A481" s="185" t="s">
        <v>243</v>
      </c>
      <c r="B481" s="183">
        <v>460</v>
      </c>
      <c r="C481" s="196"/>
      <c r="D481" s="124"/>
    </row>
    <row r="482" spans="1:4" ht="15">
      <c r="A482" s="185" t="s">
        <v>244</v>
      </c>
      <c r="B482" s="183"/>
      <c r="C482" s="194"/>
      <c r="D482" s="123"/>
    </row>
    <row r="483" spans="1:4" ht="15">
      <c r="A483" s="185" t="s">
        <v>245</v>
      </c>
      <c r="B483" s="183">
        <v>461</v>
      </c>
      <c r="C483" s="196"/>
      <c r="D483" s="124"/>
    </row>
    <row r="484" spans="1:4" ht="15">
      <c r="A484" s="185" t="s">
        <v>246</v>
      </c>
      <c r="B484" s="183">
        <v>470</v>
      </c>
      <c r="C484" s="190"/>
      <c r="D484" s="115"/>
    </row>
    <row r="485" spans="1:4" ht="15">
      <c r="A485" s="185" t="s">
        <v>247</v>
      </c>
      <c r="B485" s="183">
        <v>480</v>
      </c>
      <c r="C485" s="195"/>
      <c r="D485" s="125"/>
    </row>
    <row r="486" spans="1:4" ht="15">
      <c r="A486" s="197" t="s">
        <v>248</v>
      </c>
      <c r="B486" s="198">
        <v>490</v>
      </c>
      <c r="C486" s="199"/>
      <c r="D486" s="124"/>
    </row>
    <row r="487" spans="1:4" ht="15">
      <c r="A487" s="161"/>
      <c r="B487" s="161"/>
      <c r="C487" s="200"/>
      <c r="D487" s="153"/>
    </row>
    <row r="488" spans="1:4" ht="15">
      <c r="A488" s="161"/>
      <c r="B488" s="161"/>
      <c r="C488" s="200"/>
      <c r="D488" s="153"/>
    </row>
    <row r="489" spans="1:4" ht="15">
      <c r="A489" s="201" t="s">
        <v>249</v>
      </c>
      <c r="B489" s="180"/>
      <c r="C489" s="193"/>
      <c r="D489" s="123"/>
    </row>
    <row r="490" spans="1:4" ht="15">
      <c r="A490" s="185" t="s">
        <v>250</v>
      </c>
      <c r="B490" s="183">
        <v>500</v>
      </c>
      <c r="C490" s="188">
        <v>4071.84</v>
      </c>
      <c r="D490" s="188">
        <v>1836.03061</v>
      </c>
    </row>
    <row r="491" spans="1:4" ht="15">
      <c r="A491" s="185" t="s">
        <v>251</v>
      </c>
      <c r="B491" s="183"/>
      <c r="C491" s="193"/>
      <c r="D491" s="123"/>
    </row>
    <row r="492" spans="1:4" ht="15">
      <c r="A492" s="185" t="s">
        <v>252</v>
      </c>
      <c r="B492" s="183">
        <v>600</v>
      </c>
      <c r="C492" s="188">
        <v>1877.86</v>
      </c>
      <c r="D492" s="114">
        <f>D494+D497+D500+D501+D502</f>
        <v>1911.70312</v>
      </c>
    </row>
    <row r="493" spans="1:4" ht="15">
      <c r="A493" s="185" t="s">
        <v>236</v>
      </c>
      <c r="B493" s="183">
        <v>610</v>
      </c>
      <c r="C493" s="202"/>
      <c r="D493" s="125"/>
    </row>
    <row r="494" spans="1:4" ht="15">
      <c r="A494" s="185" t="s">
        <v>240</v>
      </c>
      <c r="B494" s="183">
        <v>620</v>
      </c>
      <c r="C494" s="187">
        <v>718.68</v>
      </c>
      <c r="D494" s="113">
        <v>923.02914</v>
      </c>
    </row>
    <row r="495" spans="1:4" ht="15">
      <c r="A495" s="185" t="s">
        <v>241</v>
      </c>
      <c r="B495" s="183"/>
      <c r="C495" s="193"/>
      <c r="D495" s="112"/>
    </row>
    <row r="496" spans="1:4" ht="15">
      <c r="A496" s="185" t="s">
        <v>242</v>
      </c>
      <c r="B496" s="183"/>
      <c r="C496" s="203"/>
      <c r="D496" s="117"/>
    </row>
    <row r="497" spans="1:4" ht="15">
      <c r="A497" s="185" t="s">
        <v>243</v>
      </c>
      <c r="B497" s="183">
        <v>630</v>
      </c>
      <c r="C497" s="188">
        <v>252.95</v>
      </c>
      <c r="D497" s="114">
        <v>636.93257</v>
      </c>
    </row>
    <row r="498" spans="1:4" ht="15">
      <c r="A498" s="185" t="s">
        <v>244</v>
      </c>
      <c r="B498" s="183"/>
      <c r="C498" s="186"/>
      <c r="D498" s="112"/>
    </row>
    <row r="499" spans="1:4" ht="15">
      <c r="A499" s="185" t="s">
        <v>245</v>
      </c>
      <c r="B499" s="183">
        <v>631</v>
      </c>
      <c r="C499" s="188">
        <v>0</v>
      </c>
      <c r="D499" s="114">
        <v>362.82319</v>
      </c>
    </row>
    <row r="500" spans="1:4" ht="15">
      <c r="A500" s="185" t="s">
        <v>246</v>
      </c>
      <c r="B500" s="183">
        <v>640</v>
      </c>
      <c r="C500" s="204">
        <v>193.89</v>
      </c>
      <c r="D500" s="114">
        <v>129.41778</v>
      </c>
    </row>
    <row r="501" spans="1:4" ht="15">
      <c r="A501" s="185" t="s">
        <v>247</v>
      </c>
      <c r="B501" s="183">
        <v>650</v>
      </c>
      <c r="C501" s="187">
        <v>50.55</v>
      </c>
      <c r="D501" s="114">
        <v>38.61233</v>
      </c>
    </row>
    <row r="502" spans="1:4" ht="15">
      <c r="A502" s="185" t="s">
        <v>248</v>
      </c>
      <c r="B502" s="183">
        <v>660</v>
      </c>
      <c r="C502" s="187">
        <v>323.23</v>
      </c>
      <c r="D502" s="114">
        <f>496.05611-D511-D504</f>
        <v>183.7113</v>
      </c>
    </row>
    <row r="503" spans="1:4" ht="15">
      <c r="A503" s="185" t="s">
        <v>253</v>
      </c>
      <c r="B503" s="183"/>
      <c r="C503" s="193"/>
      <c r="D503" s="112"/>
    </row>
    <row r="504" spans="1:4" ht="15">
      <c r="A504" s="185" t="s">
        <v>254</v>
      </c>
      <c r="B504" s="183">
        <v>700</v>
      </c>
      <c r="C504" s="205"/>
      <c r="D504" s="114">
        <v>14.9696</v>
      </c>
    </row>
    <row r="505" spans="1:4" ht="15">
      <c r="A505" s="185" t="s">
        <v>255</v>
      </c>
      <c r="B505" s="183"/>
      <c r="C505" s="193"/>
      <c r="D505" s="112"/>
    </row>
    <row r="506" spans="1:4" ht="15">
      <c r="A506" s="185" t="s">
        <v>256</v>
      </c>
      <c r="B506" s="183">
        <v>800</v>
      </c>
      <c r="C506" s="205"/>
      <c r="D506" s="114"/>
    </row>
    <row r="507" spans="1:4" ht="15">
      <c r="A507" s="185" t="s">
        <v>257</v>
      </c>
      <c r="B507" s="183">
        <v>900</v>
      </c>
      <c r="C507" s="202"/>
      <c r="D507" s="113"/>
    </row>
    <row r="508" spans="1:4" ht="15">
      <c r="A508" s="111" t="s">
        <v>258</v>
      </c>
      <c r="B508" s="183">
        <v>1000</v>
      </c>
      <c r="C508" s="187">
        <v>338.57</v>
      </c>
      <c r="D508" s="113">
        <v>14.13</v>
      </c>
    </row>
    <row r="509" spans="1:4" ht="15">
      <c r="A509" s="111" t="s">
        <v>259</v>
      </c>
      <c r="B509" s="183">
        <v>1010</v>
      </c>
      <c r="C509" s="204"/>
      <c r="D509" s="117"/>
    </row>
    <row r="510" spans="1:4" ht="15">
      <c r="A510" s="111" t="s">
        <v>260</v>
      </c>
      <c r="B510" s="185">
        <v>1020</v>
      </c>
      <c r="C510" s="187"/>
      <c r="D510" s="113"/>
    </row>
    <row r="511" spans="1:4" ht="15">
      <c r="A511" s="185" t="s">
        <v>261</v>
      </c>
      <c r="B511" s="185">
        <v>1100</v>
      </c>
      <c r="C511" s="187">
        <v>82.66</v>
      </c>
      <c r="D511" s="113">
        <v>297.37521</v>
      </c>
    </row>
    <row r="512" spans="1:4" ht="15">
      <c r="A512" s="191" t="s">
        <v>262</v>
      </c>
      <c r="B512" s="185"/>
      <c r="C512" s="203"/>
      <c r="D512" s="153"/>
    </row>
    <row r="513" spans="1:4" ht="15">
      <c r="A513" s="185" t="s">
        <v>263</v>
      </c>
      <c r="B513" s="185"/>
      <c r="C513" s="203"/>
      <c r="D513" s="153"/>
    </row>
    <row r="514" spans="1:4" ht="15">
      <c r="A514" s="185" t="s">
        <v>264</v>
      </c>
      <c r="B514" s="185">
        <v>1200</v>
      </c>
      <c r="C514" s="188">
        <v>6032.36</v>
      </c>
      <c r="D514" s="114">
        <f>D490+D492+D504+D508+D511+4249.94</f>
        <v>8324.14854</v>
      </c>
    </row>
    <row r="515" spans="1:4" ht="15">
      <c r="A515" s="206">
        <f>'[1]ЯНШУ'!A516</f>
        <v>0</v>
      </c>
      <c r="B515" s="185">
        <v>1300</v>
      </c>
      <c r="C515" s="204">
        <v>0</v>
      </c>
      <c r="D515" s="207">
        <v>20.66</v>
      </c>
    </row>
    <row r="516" spans="1:4" ht="15">
      <c r="A516" s="191" t="s">
        <v>266</v>
      </c>
      <c r="B516" s="185"/>
      <c r="C516" s="208"/>
      <c r="D516" s="112"/>
    </row>
    <row r="517" spans="1:4" ht="15">
      <c r="A517" s="185" t="s">
        <v>267</v>
      </c>
      <c r="B517" s="183">
        <v>1400</v>
      </c>
      <c r="C517" s="188">
        <v>6032.36</v>
      </c>
      <c r="D517" s="114">
        <f>D514+D515</f>
        <v>8344.80854</v>
      </c>
    </row>
    <row r="518" spans="1:4" ht="15">
      <c r="A518" s="185" t="s">
        <v>268</v>
      </c>
      <c r="B518" s="183"/>
      <c r="C518" s="193"/>
      <c r="D518" s="123"/>
    </row>
    <row r="519" spans="1:4" ht="15">
      <c r="A519" s="185" t="s">
        <v>252</v>
      </c>
      <c r="B519" s="183">
        <v>1500</v>
      </c>
      <c r="C519" s="114">
        <v>66.55</v>
      </c>
      <c r="D519" s="114" t="s">
        <v>191</v>
      </c>
    </row>
    <row r="520" spans="1:4" ht="15">
      <c r="A520" s="185"/>
      <c r="B520" s="183"/>
      <c r="C520" s="203"/>
      <c r="D520" s="115"/>
    </row>
    <row r="521" spans="1:4" ht="15">
      <c r="A521" s="191" t="s">
        <v>269</v>
      </c>
      <c r="B521" s="183">
        <v>1600</v>
      </c>
      <c r="C521" s="187">
        <v>10935.85</v>
      </c>
      <c r="D521" s="113">
        <v>0</v>
      </c>
    </row>
    <row r="522" spans="1:4" ht="15">
      <c r="A522" s="185" t="s">
        <v>270</v>
      </c>
      <c r="B522" s="183">
        <v>1610</v>
      </c>
      <c r="C522" s="202"/>
      <c r="D522" s="125">
        <v>0</v>
      </c>
    </row>
    <row r="523" spans="1:4" ht="15">
      <c r="A523" s="185"/>
      <c r="B523" s="183"/>
      <c r="C523" s="203"/>
      <c r="D523" s="115"/>
    </row>
    <row r="524" spans="1:4" ht="15">
      <c r="A524" s="185" t="s">
        <v>271</v>
      </c>
      <c r="B524" s="183">
        <v>1700</v>
      </c>
      <c r="C524" s="202">
        <v>120.64</v>
      </c>
      <c r="D524" s="125">
        <v>138.25</v>
      </c>
    </row>
    <row r="525" spans="1:4" ht="15">
      <c r="A525" s="197" t="s">
        <v>272</v>
      </c>
      <c r="B525" s="198"/>
      <c r="C525" s="202"/>
      <c r="D525" s="125">
        <v>163.13</v>
      </c>
    </row>
    <row r="526" spans="1:4" ht="15">
      <c r="A526" s="161"/>
      <c r="B526" s="161"/>
      <c r="C526" s="161"/>
      <c r="D526" s="120"/>
    </row>
    <row r="527" spans="1:4" ht="15">
      <c r="A527" s="161"/>
      <c r="B527" s="161"/>
      <c r="C527" s="161"/>
      <c r="D527" s="120"/>
    </row>
    <row r="528" spans="1:4" ht="15">
      <c r="A528" s="161" t="s">
        <v>279</v>
      </c>
      <c r="B528" s="161"/>
      <c r="C528" s="161"/>
      <c r="D528" s="120"/>
    </row>
    <row r="529" spans="1:4" ht="15">
      <c r="A529" s="161"/>
      <c r="B529" s="161"/>
      <c r="C529" s="161"/>
      <c r="D529" s="120"/>
    </row>
    <row r="530" spans="1:4" ht="15">
      <c r="A530" s="161" t="s">
        <v>274</v>
      </c>
      <c r="B530" s="161"/>
      <c r="C530" s="161" t="s">
        <v>275</v>
      </c>
      <c r="D530" s="120"/>
    </row>
    <row r="542" spans="1:4" ht="15">
      <c r="A542" s="209"/>
      <c r="B542" s="210"/>
      <c r="C542" s="209"/>
      <c r="D542" s="209"/>
    </row>
    <row r="543" spans="1:4" ht="15.75">
      <c r="A543" s="211"/>
      <c r="B543" s="211"/>
      <c r="C543" s="212" t="s">
        <v>290</v>
      </c>
      <c r="D543" s="213"/>
    </row>
    <row r="544" spans="1:4" ht="15">
      <c r="A544" s="211"/>
      <c r="B544" s="211"/>
      <c r="C544" s="214"/>
      <c r="D544" s="213"/>
    </row>
    <row r="545" spans="1:4" ht="15">
      <c r="A545" s="211"/>
      <c r="B545" s="211"/>
      <c r="C545" s="214" t="s">
        <v>291</v>
      </c>
      <c r="D545" s="213"/>
    </row>
    <row r="546" spans="1:4" ht="15.75">
      <c r="A546" s="211"/>
      <c r="B546" s="211"/>
      <c r="C546" s="214" t="s">
        <v>292</v>
      </c>
      <c r="D546" s="213"/>
    </row>
    <row r="547" spans="2:4" ht="15.75">
      <c r="B547" s="211"/>
      <c r="C547" s="212"/>
      <c r="D547" s="213"/>
    </row>
    <row r="548" spans="1:4" ht="18">
      <c r="A548" s="403" t="s">
        <v>293</v>
      </c>
      <c r="B548" s="403"/>
      <c r="C548" s="403"/>
      <c r="D548" s="403"/>
    </row>
    <row r="549" spans="1:4" ht="18">
      <c r="A549" s="403" t="s">
        <v>294</v>
      </c>
      <c r="B549" s="403"/>
      <c r="C549" s="403"/>
      <c r="D549" s="403"/>
    </row>
    <row r="550" spans="1:4" ht="15.75">
      <c r="A550" s="404" t="s">
        <v>323</v>
      </c>
      <c r="B550" s="404"/>
      <c r="C550" s="404"/>
      <c r="D550" s="404"/>
    </row>
    <row r="551" spans="1:4" ht="15.75">
      <c r="A551" s="215"/>
      <c r="B551" s="215"/>
      <c r="C551" s="215"/>
      <c r="D551" s="215"/>
    </row>
    <row r="552" spans="1:4" ht="15.75">
      <c r="A552" s="215"/>
      <c r="B552" s="215"/>
      <c r="C552" s="216" t="s">
        <v>295</v>
      </c>
      <c r="D552" s="215" t="s">
        <v>296</v>
      </c>
    </row>
    <row r="553" spans="1:4" ht="15.75">
      <c r="A553" s="215"/>
      <c r="B553" s="215"/>
      <c r="C553" s="216" t="s">
        <v>297</v>
      </c>
      <c r="D553" s="215">
        <v>790152</v>
      </c>
    </row>
    <row r="554" spans="1:4" ht="15.75">
      <c r="A554" s="215"/>
      <c r="B554" s="215"/>
      <c r="C554" s="215"/>
      <c r="D554" s="215"/>
    </row>
    <row r="556" spans="1:4" ht="15.75">
      <c r="A556" s="211"/>
      <c r="B556" s="211"/>
      <c r="C556" s="211"/>
      <c r="D556" s="211"/>
    </row>
    <row r="557" spans="1:4" ht="15.75">
      <c r="A557" s="211" t="s">
        <v>298</v>
      </c>
      <c r="B557" s="211"/>
      <c r="C557" s="211"/>
      <c r="D557" s="211"/>
    </row>
    <row r="558" spans="1:4" ht="15.75">
      <c r="A558" s="211"/>
      <c r="B558" s="211"/>
      <c r="C558" s="211"/>
      <c r="D558" s="211"/>
    </row>
    <row r="559" spans="1:4" ht="15.75">
      <c r="A559" s="217" t="s">
        <v>299</v>
      </c>
      <c r="B559" s="218" t="s">
        <v>300</v>
      </c>
      <c r="C559" s="218"/>
      <c r="D559" s="218"/>
    </row>
    <row r="560" spans="1:4" ht="15">
      <c r="A560" s="219"/>
      <c r="B560" s="219"/>
      <c r="C560" s="219"/>
      <c r="D560" s="219"/>
    </row>
    <row r="561" spans="1:4" ht="15.75">
      <c r="A561" s="217"/>
      <c r="B561" s="220" t="s">
        <v>301</v>
      </c>
      <c r="C561" s="219"/>
      <c r="D561" s="219"/>
    </row>
    <row r="562" spans="1:4" ht="15">
      <c r="A562" s="397" t="s">
        <v>302</v>
      </c>
      <c r="B562" s="397"/>
      <c r="C562" s="397"/>
      <c r="D562" s="397"/>
    </row>
    <row r="563" spans="1:4" ht="15">
      <c r="A563" s="397" t="s">
        <v>303</v>
      </c>
      <c r="B563" s="397"/>
      <c r="C563" s="397"/>
      <c r="D563" s="397"/>
    </row>
    <row r="564" spans="2:4" ht="15.75">
      <c r="B564" s="211"/>
      <c r="C564" s="213"/>
      <c r="D564" s="53" t="s">
        <v>234</v>
      </c>
    </row>
    <row r="565" spans="1:4" ht="15">
      <c r="A565" s="221"/>
      <c r="B565" s="222" t="s">
        <v>214</v>
      </c>
      <c r="C565" s="223" t="s">
        <v>304</v>
      </c>
      <c r="D565" s="222" t="s">
        <v>218</v>
      </c>
    </row>
    <row r="566" spans="1:4" ht="15">
      <c r="A566" s="224" t="s">
        <v>216</v>
      </c>
      <c r="B566" s="225" t="s">
        <v>305</v>
      </c>
      <c r="C566" s="226" t="s">
        <v>306</v>
      </c>
      <c r="D566" s="225" t="s">
        <v>307</v>
      </c>
    </row>
    <row r="567" spans="1:4" ht="15">
      <c r="A567" s="224"/>
      <c r="B567" s="225"/>
      <c r="C567" s="227"/>
      <c r="D567" s="225" t="s">
        <v>308</v>
      </c>
    </row>
    <row r="568" spans="1:4" ht="15">
      <c r="A568" s="228"/>
      <c r="B568" s="229"/>
      <c r="C568" s="230"/>
      <c r="D568" s="229" t="s">
        <v>309</v>
      </c>
    </row>
    <row r="569" spans="1:4" ht="15">
      <c r="A569" s="231" t="s">
        <v>222</v>
      </c>
      <c r="B569" s="232" t="s">
        <v>223</v>
      </c>
      <c r="C569" s="233">
        <v>1</v>
      </c>
      <c r="D569" s="232">
        <v>2</v>
      </c>
    </row>
    <row r="570" spans="1:4" ht="15">
      <c r="A570" s="234"/>
      <c r="B570" s="235"/>
      <c r="C570" s="236"/>
      <c r="D570" s="237"/>
    </row>
    <row r="571" spans="1:4" ht="15">
      <c r="A571" s="238" t="s">
        <v>310</v>
      </c>
      <c r="B571" s="235">
        <v>10</v>
      </c>
      <c r="C571" s="239"/>
      <c r="D571" s="240">
        <f>F571</f>
        <v>0</v>
      </c>
    </row>
    <row r="572" spans="1:4" ht="15">
      <c r="A572" s="238"/>
      <c r="B572" s="235"/>
      <c r="C572" s="239"/>
      <c r="D572" s="240"/>
    </row>
    <row r="573" spans="1:4" ht="15">
      <c r="A573" s="238" t="s">
        <v>311</v>
      </c>
      <c r="B573" s="235">
        <v>20</v>
      </c>
      <c r="C573" s="239"/>
      <c r="D573" s="240">
        <v>112.84223</v>
      </c>
    </row>
    <row r="574" spans="1:4" ht="15">
      <c r="A574" s="238"/>
      <c r="B574" s="235"/>
      <c r="C574" s="239"/>
      <c r="D574" s="240"/>
    </row>
    <row r="575" spans="1:4" ht="15">
      <c r="A575" s="238" t="s">
        <v>312</v>
      </c>
      <c r="B575" s="235">
        <v>30</v>
      </c>
      <c r="C575" s="239"/>
      <c r="D575" s="240">
        <v>38.59204</v>
      </c>
    </row>
    <row r="576" spans="1:4" ht="15">
      <c r="A576" s="238"/>
      <c r="B576" s="235"/>
      <c r="C576" s="239"/>
      <c r="D576" s="240"/>
    </row>
    <row r="577" spans="1:4" ht="15">
      <c r="A577" s="238" t="s">
        <v>313</v>
      </c>
      <c r="B577" s="235">
        <v>40</v>
      </c>
      <c r="C577" s="239"/>
      <c r="D577" s="240">
        <v>121.63119</v>
      </c>
    </row>
    <row r="578" spans="1:4" ht="15">
      <c r="A578" s="238"/>
      <c r="B578" s="235"/>
      <c r="C578" s="239"/>
      <c r="D578" s="240"/>
    </row>
    <row r="579" spans="1:4" ht="15">
      <c r="A579" s="238" t="s">
        <v>314</v>
      </c>
      <c r="B579" s="235">
        <v>50</v>
      </c>
      <c r="C579" s="239"/>
      <c r="D579" s="240">
        <v>2966.70832</v>
      </c>
    </row>
    <row r="580" spans="1:4" ht="9.75" customHeight="1">
      <c r="A580" s="238"/>
      <c r="B580" s="235"/>
      <c r="C580" s="239"/>
      <c r="D580" s="240"/>
    </row>
    <row r="581" spans="1:4" ht="11.25" customHeight="1">
      <c r="A581" s="185"/>
      <c r="B581" s="237"/>
      <c r="C581" s="239"/>
      <c r="D581" s="240"/>
    </row>
    <row r="582" spans="1:4" ht="15">
      <c r="A582" s="241" t="s">
        <v>266</v>
      </c>
      <c r="B582" s="237"/>
      <c r="C582" s="239"/>
      <c r="D582" s="240"/>
    </row>
    <row r="583" spans="1:4" ht="15">
      <c r="A583" s="238" t="s">
        <v>315</v>
      </c>
      <c r="B583" s="237">
        <v>60</v>
      </c>
      <c r="C583" s="239"/>
      <c r="D583" s="240">
        <f>D571+D573+D575+D577+D579</f>
        <v>3239.7737800000004</v>
      </c>
    </row>
    <row r="584" spans="1:4" ht="15">
      <c r="A584" s="238"/>
      <c r="B584" s="237"/>
      <c r="C584" s="239"/>
      <c r="D584" s="240"/>
    </row>
    <row r="585" spans="1:4" ht="15">
      <c r="A585" s="242" t="s">
        <v>316</v>
      </c>
      <c r="B585" s="237">
        <v>70</v>
      </c>
      <c r="C585" s="243">
        <f>C583</f>
        <v>0</v>
      </c>
      <c r="D585" s="240">
        <v>1064.52566</v>
      </c>
    </row>
    <row r="586" spans="1:4" ht="15">
      <c r="A586" s="238" t="s">
        <v>317</v>
      </c>
      <c r="B586" s="237"/>
      <c r="C586" s="243"/>
      <c r="D586" s="244"/>
    </row>
    <row r="587" spans="1:4" ht="15">
      <c r="A587" s="238" t="s">
        <v>318</v>
      </c>
      <c r="B587" s="237">
        <v>71</v>
      </c>
      <c r="C587" s="243"/>
      <c r="D587" s="244">
        <v>0</v>
      </c>
    </row>
    <row r="588" spans="1:4" ht="15">
      <c r="A588" s="238"/>
      <c r="B588" s="237"/>
      <c r="C588" s="243"/>
      <c r="D588" s="240"/>
    </row>
    <row r="589" spans="1:4" ht="15">
      <c r="A589" s="238" t="s">
        <v>319</v>
      </c>
      <c r="B589" s="237">
        <v>72</v>
      </c>
      <c r="C589" s="243"/>
      <c r="D589" s="244">
        <f>D585</f>
        <v>1064.52566</v>
      </c>
    </row>
    <row r="590" spans="1:4" ht="15">
      <c r="A590" s="245"/>
      <c r="B590" s="246"/>
      <c r="C590" s="247"/>
      <c r="D590" s="248"/>
    </row>
    <row r="591" spans="1:4" ht="15">
      <c r="A591" s="249"/>
      <c r="B591" s="250"/>
      <c r="C591" s="249"/>
      <c r="D591" s="249"/>
    </row>
    <row r="592" spans="1:4" ht="15">
      <c r="A592" s="249" t="s">
        <v>320</v>
      </c>
      <c r="B592" s="251" t="s">
        <v>321</v>
      </c>
      <c r="C592" s="249"/>
      <c r="D592" s="249"/>
    </row>
    <row r="593" spans="1:4" ht="15">
      <c r="A593" s="249"/>
      <c r="B593" s="250"/>
      <c r="C593" s="249"/>
      <c r="D593" s="249"/>
    </row>
    <row r="594" spans="1:4" ht="15">
      <c r="A594" s="249" t="s">
        <v>322</v>
      </c>
      <c r="B594" s="249" t="s">
        <v>275</v>
      </c>
      <c r="C594" s="249"/>
      <c r="D594" s="249"/>
    </row>
    <row r="595" spans="1:4" ht="15">
      <c r="A595" s="209"/>
      <c r="B595" s="210"/>
      <c r="C595" s="209"/>
      <c r="D595" s="209"/>
    </row>
    <row r="596" spans="3:4" ht="15">
      <c r="C596" s="252"/>
      <c r="D596" s="252"/>
    </row>
    <row r="597" spans="1:4" ht="15">
      <c r="A597" s="253"/>
      <c r="C597" s="254"/>
      <c r="D597" s="255"/>
    </row>
    <row r="598" spans="1:4" ht="15">
      <c r="A598" s="253"/>
      <c r="C598" s="256"/>
      <c r="D598" s="257"/>
    </row>
  </sheetData>
  <sheetProtection/>
  <mergeCells count="12">
    <mergeCell ref="A1:D1"/>
    <mergeCell ref="C20:C22"/>
    <mergeCell ref="A549:D549"/>
    <mergeCell ref="A550:D550"/>
    <mergeCell ref="A562:D562"/>
    <mergeCell ref="A563:D563"/>
    <mergeCell ref="A109:D109"/>
    <mergeCell ref="C131:C133"/>
    <mergeCell ref="A218:D218"/>
    <mergeCell ref="C240:C242"/>
    <mergeCell ref="C347:C349"/>
    <mergeCell ref="A548:D548"/>
  </mergeCells>
  <printOptions/>
  <pageMargins left="0.7" right="0.11" top="0.23" bottom="0.22" header="0.16" footer="0.15"/>
  <pageSetup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I60"/>
  <sheetViews>
    <sheetView zoomScalePageLayoutView="0" workbookViewId="0" topLeftCell="A1">
      <selection activeCell="B2" sqref="B2:I2"/>
    </sheetView>
  </sheetViews>
  <sheetFormatPr defaultColWidth="9.140625" defaultRowHeight="15"/>
  <cols>
    <col min="2" max="2" width="19.421875" style="0" customWidth="1"/>
    <col min="3" max="3" width="31.28125" style="0" customWidth="1"/>
    <col min="4" max="4" width="13.421875" style="0" customWidth="1"/>
    <col min="5" max="5" width="12.57421875" style="0" customWidth="1"/>
    <col min="6" max="6" width="13.140625" style="0" customWidth="1"/>
    <col min="7" max="7" width="13.57421875" style="0" customWidth="1"/>
    <col min="8" max="8" width="14.140625" style="0" customWidth="1"/>
    <col min="9" max="9" width="15.00390625" style="0" customWidth="1"/>
  </cols>
  <sheetData>
    <row r="2" spans="2:9" ht="42" customHeight="1">
      <c r="B2" s="303" t="s">
        <v>343</v>
      </c>
      <c r="C2" s="304"/>
      <c r="D2" s="304"/>
      <c r="E2" s="304"/>
      <c r="F2" s="304"/>
      <c r="G2" s="304"/>
      <c r="H2" s="304"/>
      <c r="I2" s="304"/>
    </row>
    <row r="3" spans="2:9" ht="49.5" customHeight="1">
      <c r="B3" s="303" t="s">
        <v>187</v>
      </c>
      <c r="C3" s="304"/>
      <c r="D3" s="304"/>
      <c r="E3" s="304"/>
      <c r="F3" s="304"/>
      <c r="G3" s="304"/>
      <c r="H3" s="304"/>
      <c r="I3" s="304"/>
    </row>
    <row r="4" ht="15.75" thickBot="1"/>
    <row r="5" spans="2:9" ht="15.75" thickTop="1">
      <c r="B5" s="288" t="s">
        <v>0</v>
      </c>
      <c r="C5" s="289"/>
      <c r="D5" s="290" t="s">
        <v>171</v>
      </c>
      <c r="E5" s="290"/>
      <c r="F5" s="290"/>
      <c r="G5" s="290"/>
      <c r="H5" s="290"/>
      <c r="I5" s="291"/>
    </row>
    <row r="6" spans="2:9" ht="15">
      <c r="B6" s="297" t="s">
        <v>28</v>
      </c>
      <c r="C6" s="298"/>
      <c r="D6" s="295">
        <v>1102028663</v>
      </c>
      <c r="E6" s="295"/>
      <c r="F6" s="295"/>
      <c r="G6" s="295"/>
      <c r="H6" s="295"/>
      <c r="I6" s="296"/>
    </row>
    <row r="7" spans="2:9" ht="15">
      <c r="B7" s="297" t="s">
        <v>29</v>
      </c>
      <c r="C7" s="298"/>
      <c r="D7" s="295">
        <v>110201001</v>
      </c>
      <c r="E7" s="295"/>
      <c r="F7" s="295"/>
      <c r="G7" s="295"/>
      <c r="H7" s="295"/>
      <c r="I7" s="296"/>
    </row>
    <row r="8" spans="2:9" ht="15.75" thickBot="1">
      <c r="B8" s="292" t="s">
        <v>62</v>
      </c>
      <c r="C8" s="293"/>
      <c r="D8" s="294" t="s">
        <v>172</v>
      </c>
      <c r="E8" s="295"/>
      <c r="F8" s="295"/>
      <c r="G8" s="295"/>
      <c r="H8" s="295"/>
      <c r="I8" s="296"/>
    </row>
    <row r="9" spans="1:9" ht="19.5" customHeight="1" thickTop="1">
      <c r="A9" s="305"/>
      <c r="B9" s="274" t="s">
        <v>64</v>
      </c>
      <c r="C9" s="275"/>
      <c r="D9" s="278" t="s">
        <v>173</v>
      </c>
      <c r="E9" s="279"/>
      <c r="F9" s="279"/>
      <c r="G9" s="279"/>
      <c r="H9" s="279"/>
      <c r="I9" s="280"/>
    </row>
    <row r="10" spans="1:9" ht="27" customHeight="1">
      <c r="A10" s="305"/>
      <c r="B10" s="276"/>
      <c r="C10" s="277"/>
      <c r="D10" s="281"/>
      <c r="E10" s="282"/>
      <c r="F10" s="282"/>
      <c r="G10" s="282"/>
      <c r="H10" s="282"/>
      <c r="I10" s="283"/>
    </row>
    <row r="11" spans="2:9" ht="15">
      <c r="B11" s="276" t="s">
        <v>22</v>
      </c>
      <c r="C11" s="277"/>
      <c r="D11" s="284" t="s">
        <v>174</v>
      </c>
      <c r="E11" s="284"/>
      <c r="F11" s="284"/>
      <c r="G11" s="284"/>
      <c r="H11" s="284"/>
      <c r="I11" s="285"/>
    </row>
    <row r="12" spans="2:9" ht="15">
      <c r="B12" s="276" t="s">
        <v>63</v>
      </c>
      <c r="C12" s="277"/>
      <c r="D12" s="284" t="s">
        <v>175</v>
      </c>
      <c r="E12" s="284"/>
      <c r="F12" s="284"/>
      <c r="G12" s="284"/>
      <c r="H12" s="284"/>
      <c r="I12" s="285"/>
    </row>
    <row r="13" spans="2:9" ht="15.75" thickBot="1">
      <c r="B13" s="299" t="s">
        <v>1</v>
      </c>
      <c r="C13" s="300"/>
      <c r="D13" s="301" t="s">
        <v>176</v>
      </c>
      <c r="E13" s="301"/>
      <c r="F13" s="301"/>
      <c r="G13" s="301"/>
      <c r="H13" s="301"/>
      <c r="I13" s="302"/>
    </row>
    <row r="14" spans="2:9" ht="16.5" thickBot="1" thickTop="1">
      <c r="B14" s="286" t="s">
        <v>42</v>
      </c>
      <c r="C14" s="286"/>
      <c r="D14" s="286"/>
      <c r="E14" s="286"/>
      <c r="F14" s="286"/>
      <c r="G14" s="286"/>
      <c r="H14" s="286"/>
      <c r="I14" s="286"/>
    </row>
    <row r="15" spans="2:9" ht="15" customHeight="1" thickBot="1" thickTop="1">
      <c r="B15" s="287" t="s">
        <v>36</v>
      </c>
      <c r="C15" s="287"/>
      <c r="D15" s="287" t="s">
        <v>15</v>
      </c>
      <c r="E15" s="287" t="s">
        <v>20</v>
      </c>
      <c r="F15" s="287"/>
      <c r="G15" s="287"/>
      <c r="H15" s="287"/>
      <c r="I15" s="287" t="s">
        <v>24</v>
      </c>
    </row>
    <row r="16" spans="2:9" ht="49.5" customHeight="1" thickBot="1" thickTop="1">
      <c r="B16" s="287"/>
      <c r="C16" s="287"/>
      <c r="D16" s="287"/>
      <c r="E16" s="49" t="s">
        <v>16</v>
      </c>
      <c r="F16" s="49" t="s">
        <v>17</v>
      </c>
      <c r="G16" s="49" t="s">
        <v>18</v>
      </c>
      <c r="H16" s="49" t="s">
        <v>19</v>
      </c>
      <c r="I16" s="287"/>
    </row>
    <row r="17" spans="2:9" ht="16.5" thickBot="1" thickTop="1">
      <c r="B17" s="272" t="s">
        <v>34</v>
      </c>
      <c r="C17" s="48" t="s">
        <v>21</v>
      </c>
      <c r="D17" s="4">
        <v>1527.41</v>
      </c>
      <c r="E17" s="4"/>
      <c r="F17" s="4"/>
      <c r="G17" s="4"/>
      <c r="H17" s="4"/>
      <c r="I17" s="5"/>
    </row>
    <row r="18" spans="2:9" ht="16.5" thickBot="1" thickTop="1">
      <c r="B18" s="272"/>
      <c r="C18" s="30" t="s">
        <v>41</v>
      </c>
      <c r="D18" s="4"/>
      <c r="E18" s="4"/>
      <c r="F18" s="4"/>
      <c r="G18" s="4"/>
      <c r="H18" s="4"/>
      <c r="I18" s="4"/>
    </row>
    <row r="19" spans="2:9" ht="16.5" thickBot="1" thickTop="1">
      <c r="B19" s="272" t="s">
        <v>177</v>
      </c>
      <c r="C19" s="48" t="s">
        <v>21</v>
      </c>
      <c r="D19" s="4">
        <v>1802.34</v>
      </c>
      <c r="E19" s="4"/>
      <c r="F19" s="4"/>
      <c r="G19" s="4"/>
      <c r="H19" s="4"/>
      <c r="I19" s="5"/>
    </row>
    <row r="20" spans="2:9" ht="16.5" thickBot="1" thickTop="1">
      <c r="B20" s="272"/>
      <c r="C20" s="30" t="s">
        <v>41</v>
      </c>
      <c r="D20" s="4"/>
      <c r="E20" s="4"/>
      <c r="F20" s="4"/>
      <c r="G20" s="4"/>
      <c r="H20" s="4"/>
      <c r="I20" s="4"/>
    </row>
    <row r="21" spans="2:9" ht="16.5" thickBot="1" thickTop="1">
      <c r="B21" s="273" t="s">
        <v>35</v>
      </c>
      <c r="C21" s="48" t="s">
        <v>21</v>
      </c>
      <c r="D21" s="4">
        <v>1527.41</v>
      </c>
      <c r="E21" s="4"/>
      <c r="F21" s="4"/>
      <c r="G21" s="4"/>
      <c r="H21" s="4"/>
      <c r="I21" s="4"/>
    </row>
    <row r="22" spans="2:9" ht="16.5" thickBot="1" thickTop="1">
      <c r="B22" s="273"/>
      <c r="C22" s="48" t="s">
        <v>41</v>
      </c>
      <c r="D22" s="4"/>
      <c r="E22" s="4"/>
      <c r="F22" s="4"/>
      <c r="G22" s="4"/>
      <c r="H22" s="4"/>
      <c r="I22" s="4"/>
    </row>
    <row r="23" ht="25.5" customHeight="1" thickBot="1" thickTop="1"/>
    <row r="24" spans="2:9" ht="15.75" thickTop="1">
      <c r="B24" s="288" t="s">
        <v>0</v>
      </c>
      <c r="C24" s="289"/>
      <c r="D24" s="290" t="s">
        <v>171</v>
      </c>
      <c r="E24" s="290"/>
      <c r="F24" s="290"/>
      <c r="G24" s="290"/>
      <c r="H24" s="290"/>
      <c r="I24" s="291"/>
    </row>
    <row r="25" spans="2:9" ht="15">
      <c r="B25" s="297" t="s">
        <v>28</v>
      </c>
      <c r="C25" s="298"/>
      <c r="D25" s="295">
        <v>1102028663</v>
      </c>
      <c r="E25" s="295"/>
      <c r="F25" s="295"/>
      <c r="G25" s="295"/>
      <c r="H25" s="295"/>
      <c r="I25" s="296"/>
    </row>
    <row r="26" spans="2:9" ht="15">
      <c r="B26" s="297" t="s">
        <v>29</v>
      </c>
      <c r="C26" s="298"/>
      <c r="D26" s="295">
        <v>110201001</v>
      </c>
      <c r="E26" s="295"/>
      <c r="F26" s="295"/>
      <c r="G26" s="295"/>
      <c r="H26" s="295"/>
      <c r="I26" s="296"/>
    </row>
    <row r="27" spans="2:9" ht="15.75" thickBot="1">
      <c r="B27" s="292" t="s">
        <v>62</v>
      </c>
      <c r="C27" s="293"/>
      <c r="D27" s="294" t="s">
        <v>172</v>
      </c>
      <c r="E27" s="295"/>
      <c r="F27" s="295"/>
      <c r="G27" s="295"/>
      <c r="H27" s="295"/>
      <c r="I27" s="296"/>
    </row>
    <row r="28" spans="2:9" ht="15.75" thickTop="1">
      <c r="B28" s="274" t="s">
        <v>64</v>
      </c>
      <c r="C28" s="275"/>
      <c r="D28" s="278" t="s">
        <v>173</v>
      </c>
      <c r="E28" s="279"/>
      <c r="F28" s="279"/>
      <c r="G28" s="279"/>
      <c r="H28" s="279"/>
      <c r="I28" s="280"/>
    </row>
    <row r="29" spans="2:9" ht="15">
      <c r="B29" s="276"/>
      <c r="C29" s="277"/>
      <c r="D29" s="281"/>
      <c r="E29" s="282"/>
      <c r="F29" s="282"/>
      <c r="G29" s="282"/>
      <c r="H29" s="282"/>
      <c r="I29" s="283"/>
    </row>
    <row r="30" spans="2:9" ht="15">
      <c r="B30" s="276" t="s">
        <v>22</v>
      </c>
      <c r="C30" s="277"/>
      <c r="D30" s="284" t="s">
        <v>174</v>
      </c>
      <c r="E30" s="284"/>
      <c r="F30" s="284"/>
      <c r="G30" s="284"/>
      <c r="H30" s="284"/>
      <c r="I30" s="285"/>
    </row>
    <row r="31" spans="2:9" ht="15">
      <c r="B31" s="276" t="s">
        <v>63</v>
      </c>
      <c r="C31" s="277"/>
      <c r="D31" s="284" t="s">
        <v>178</v>
      </c>
      <c r="E31" s="284"/>
      <c r="F31" s="284"/>
      <c r="G31" s="284"/>
      <c r="H31" s="284"/>
      <c r="I31" s="285"/>
    </row>
    <row r="32" spans="2:9" ht="15.75" thickBot="1">
      <c r="B32" s="299" t="s">
        <v>1</v>
      </c>
      <c r="C32" s="300"/>
      <c r="D32" s="301" t="s">
        <v>176</v>
      </c>
      <c r="E32" s="301"/>
      <c r="F32" s="301"/>
      <c r="G32" s="301"/>
      <c r="H32" s="301"/>
      <c r="I32" s="302"/>
    </row>
    <row r="33" spans="2:9" ht="16.5" thickBot="1" thickTop="1">
      <c r="B33" s="286" t="s">
        <v>42</v>
      </c>
      <c r="C33" s="286"/>
      <c r="D33" s="286"/>
      <c r="E33" s="286"/>
      <c r="F33" s="286"/>
      <c r="G33" s="286"/>
      <c r="H33" s="286"/>
      <c r="I33" s="286"/>
    </row>
    <row r="34" spans="2:9" ht="16.5" thickBot="1" thickTop="1">
      <c r="B34" s="287" t="s">
        <v>36</v>
      </c>
      <c r="C34" s="287"/>
      <c r="D34" s="287" t="s">
        <v>15</v>
      </c>
      <c r="E34" s="287" t="s">
        <v>20</v>
      </c>
      <c r="F34" s="287"/>
      <c r="G34" s="287"/>
      <c r="H34" s="287"/>
      <c r="I34" s="287" t="s">
        <v>24</v>
      </c>
    </row>
    <row r="35" spans="2:9" ht="16.5" thickBot="1" thickTop="1">
      <c r="B35" s="287"/>
      <c r="C35" s="287"/>
      <c r="D35" s="287"/>
      <c r="E35" s="49" t="s">
        <v>16</v>
      </c>
      <c r="F35" s="49" t="s">
        <v>17</v>
      </c>
      <c r="G35" s="49" t="s">
        <v>18</v>
      </c>
      <c r="H35" s="49" t="s">
        <v>19</v>
      </c>
      <c r="I35" s="287"/>
    </row>
    <row r="36" spans="2:9" ht="16.5" thickBot="1" thickTop="1">
      <c r="B36" s="272" t="s">
        <v>34</v>
      </c>
      <c r="C36" s="48" t="s">
        <v>21</v>
      </c>
      <c r="D36" s="4">
        <v>1619.05</v>
      </c>
      <c r="E36" s="4"/>
      <c r="F36" s="4"/>
      <c r="G36" s="4"/>
      <c r="H36" s="4"/>
      <c r="I36" s="5"/>
    </row>
    <row r="37" spans="2:9" ht="16.5" thickBot="1" thickTop="1">
      <c r="B37" s="272"/>
      <c r="C37" s="30" t="s">
        <v>41</v>
      </c>
      <c r="D37" s="4"/>
      <c r="E37" s="4"/>
      <c r="F37" s="4"/>
      <c r="G37" s="4"/>
      <c r="H37" s="4"/>
      <c r="I37" s="4"/>
    </row>
    <row r="38" spans="2:9" ht="16.5" thickBot="1" thickTop="1">
      <c r="B38" s="272" t="s">
        <v>177</v>
      </c>
      <c r="C38" s="48" t="s">
        <v>21</v>
      </c>
      <c r="D38" s="4">
        <v>1910.48</v>
      </c>
      <c r="E38" s="4"/>
      <c r="F38" s="4"/>
      <c r="G38" s="4"/>
      <c r="H38" s="4"/>
      <c r="I38" s="5"/>
    </row>
    <row r="39" spans="2:9" ht="16.5" thickBot="1" thickTop="1">
      <c r="B39" s="272"/>
      <c r="C39" s="30" t="s">
        <v>41</v>
      </c>
      <c r="D39" s="4"/>
      <c r="E39" s="4"/>
      <c r="F39" s="4"/>
      <c r="G39" s="4"/>
      <c r="H39" s="4"/>
      <c r="I39" s="4"/>
    </row>
    <row r="40" spans="2:9" ht="16.5" thickBot="1" thickTop="1">
      <c r="B40" s="273" t="s">
        <v>35</v>
      </c>
      <c r="C40" s="48" t="s">
        <v>21</v>
      </c>
      <c r="D40" s="4">
        <v>1619.05</v>
      </c>
      <c r="E40" s="4"/>
      <c r="F40" s="4"/>
      <c r="G40" s="4"/>
      <c r="H40" s="4"/>
      <c r="I40" s="4"/>
    </row>
    <row r="41" spans="2:9" ht="16.5" thickBot="1" thickTop="1">
      <c r="B41" s="273"/>
      <c r="C41" s="48" t="s">
        <v>41</v>
      </c>
      <c r="D41" s="4"/>
      <c r="E41" s="4"/>
      <c r="F41" s="4"/>
      <c r="G41" s="4"/>
      <c r="H41" s="4"/>
      <c r="I41" s="4"/>
    </row>
    <row r="42" ht="16.5" thickBot="1" thickTop="1"/>
    <row r="43" spans="2:9" ht="15.75" thickTop="1">
      <c r="B43" s="288" t="s">
        <v>0</v>
      </c>
      <c r="C43" s="289"/>
      <c r="D43" s="290" t="s">
        <v>171</v>
      </c>
      <c r="E43" s="290"/>
      <c r="F43" s="290"/>
      <c r="G43" s="290"/>
      <c r="H43" s="290"/>
      <c r="I43" s="291"/>
    </row>
    <row r="44" spans="2:9" ht="15">
      <c r="B44" s="297" t="s">
        <v>28</v>
      </c>
      <c r="C44" s="298"/>
      <c r="D44" s="295">
        <v>1102028663</v>
      </c>
      <c r="E44" s="295"/>
      <c r="F44" s="295"/>
      <c r="G44" s="295"/>
      <c r="H44" s="295"/>
      <c r="I44" s="296"/>
    </row>
    <row r="45" spans="2:9" ht="15">
      <c r="B45" s="297" t="s">
        <v>29</v>
      </c>
      <c r="C45" s="298"/>
      <c r="D45" s="295">
        <v>110201001</v>
      </c>
      <c r="E45" s="295"/>
      <c r="F45" s="295"/>
      <c r="G45" s="295"/>
      <c r="H45" s="295"/>
      <c r="I45" s="296"/>
    </row>
    <row r="46" spans="2:9" ht="15.75" thickBot="1">
      <c r="B46" s="292" t="s">
        <v>62</v>
      </c>
      <c r="C46" s="293"/>
      <c r="D46" s="294" t="s">
        <v>172</v>
      </c>
      <c r="E46" s="295"/>
      <c r="F46" s="295"/>
      <c r="G46" s="295"/>
      <c r="H46" s="295"/>
      <c r="I46" s="296"/>
    </row>
    <row r="47" spans="2:9" ht="15.75" thickTop="1">
      <c r="B47" s="274" t="s">
        <v>64</v>
      </c>
      <c r="C47" s="275"/>
      <c r="D47" s="278" t="s">
        <v>173</v>
      </c>
      <c r="E47" s="279"/>
      <c r="F47" s="279"/>
      <c r="G47" s="279"/>
      <c r="H47" s="279"/>
      <c r="I47" s="280"/>
    </row>
    <row r="48" spans="2:9" ht="15">
      <c r="B48" s="276"/>
      <c r="C48" s="277"/>
      <c r="D48" s="281"/>
      <c r="E48" s="282"/>
      <c r="F48" s="282"/>
      <c r="G48" s="282"/>
      <c r="H48" s="282"/>
      <c r="I48" s="283"/>
    </row>
    <row r="49" spans="2:9" ht="15">
      <c r="B49" s="276" t="s">
        <v>22</v>
      </c>
      <c r="C49" s="277"/>
      <c r="D49" s="284" t="s">
        <v>174</v>
      </c>
      <c r="E49" s="284"/>
      <c r="F49" s="284"/>
      <c r="G49" s="284"/>
      <c r="H49" s="284"/>
      <c r="I49" s="285"/>
    </row>
    <row r="50" spans="2:9" ht="15">
      <c r="B50" s="276" t="s">
        <v>63</v>
      </c>
      <c r="C50" s="277"/>
      <c r="D50" s="284" t="s">
        <v>179</v>
      </c>
      <c r="E50" s="284"/>
      <c r="F50" s="284"/>
      <c r="G50" s="284"/>
      <c r="H50" s="284"/>
      <c r="I50" s="285"/>
    </row>
    <row r="51" spans="2:9" ht="15.75" thickBot="1">
      <c r="B51" s="299" t="s">
        <v>1</v>
      </c>
      <c r="C51" s="300"/>
      <c r="D51" s="301" t="s">
        <v>176</v>
      </c>
      <c r="E51" s="301"/>
      <c r="F51" s="301"/>
      <c r="G51" s="301"/>
      <c r="H51" s="301"/>
      <c r="I51" s="302"/>
    </row>
    <row r="52" spans="2:9" ht="16.5" thickBot="1" thickTop="1">
      <c r="B52" s="286" t="s">
        <v>42</v>
      </c>
      <c r="C52" s="286"/>
      <c r="D52" s="286"/>
      <c r="E52" s="286"/>
      <c r="F52" s="286"/>
      <c r="G52" s="286"/>
      <c r="H52" s="286"/>
      <c r="I52" s="286"/>
    </row>
    <row r="53" spans="2:9" ht="16.5" thickBot="1" thickTop="1">
      <c r="B53" s="287" t="s">
        <v>36</v>
      </c>
      <c r="C53" s="287"/>
      <c r="D53" s="287" t="s">
        <v>15</v>
      </c>
      <c r="E53" s="287" t="s">
        <v>20</v>
      </c>
      <c r="F53" s="287"/>
      <c r="G53" s="287"/>
      <c r="H53" s="287"/>
      <c r="I53" s="287" t="s">
        <v>24</v>
      </c>
    </row>
    <row r="54" spans="2:9" ht="16.5" thickBot="1" thickTop="1">
      <c r="B54" s="287"/>
      <c r="C54" s="287"/>
      <c r="D54" s="287"/>
      <c r="E54" s="49" t="s">
        <v>16</v>
      </c>
      <c r="F54" s="49" t="s">
        <v>17</v>
      </c>
      <c r="G54" s="49" t="s">
        <v>18</v>
      </c>
      <c r="H54" s="49" t="s">
        <v>19</v>
      </c>
      <c r="I54" s="287"/>
    </row>
    <row r="55" spans="2:9" ht="16.5" thickBot="1" thickTop="1">
      <c r="B55" s="272" t="s">
        <v>34</v>
      </c>
      <c r="C55" s="48" t="s">
        <v>21</v>
      </c>
      <c r="D55" s="4">
        <v>1709.72</v>
      </c>
      <c r="E55" s="4"/>
      <c r="F55" s="4"/>
      <c r="G55" s="4"/>
      <c r="H55" s="4"/>
      <c r="I55" s="5"/>
    </row>
    <row r="56" spans="2:9" ht="16.5" thickBot="1" thickTop="1">
      <c r="B56" s="272"/>
      <c r="C56" s="30" t="s">
        <v>41</v>
      </c>
      <c r="D56" s="4"/>
      <c r="E56" s="4"/>
      <c r="F56" s="4"/>
      <c r="G56" s="4"/>
      <c r="H56" s="4"/>
      <c r="I56" s="4"/>
    </row>
    <row r="57" spans="2:9" ht="16.5" thickBot="1" thickTop="1">
      <c r="B57" s="272" t="s">
        <v>177</v>
      </c>
      <c r="C57" s="48" t="s">
        <v>21</v>
      </c>
      <c r="D57" s="4">
        <v>2017.47</v>
      </c>
      <c r="E57" s="4"/>
      <c r="F57" s="4"/>
      <c r="G57" s="4"/>
      <c r="H57" s="4"/>
      <c r="I57" s="5"/>
    </row>
    <row r="58" spans="2:9" ht="16.5" thickBot="1" thickTop="1">
      <c r="B58" s="272"/>
      <c r="C58" s="30" t="s">
        <v>41</v>
      </c>
      <c r="D58" s="4"/>
      <c r="E58" s="4"/>
      <c r="F58" s="4"/>
      <c r="G58" s="4"/>
      <c r="H58" s="4"/>
      <c r="I58" s="4"/>
    </row>
    <row r="59" spans="2:9" ht="16.5" thickBot="1" thickTop="1">
      <c r="B59" s="273" t="s">
        <v>35</v>
      </c>
      <c r="C59" s="48" t="s">
        <v>21</v>
      </c>
      <c r="D59" s="4">
        <v>1709.72</v>
      </c>
      <c r="E59" s="4"/>
      <c r="F59" s="4"/>
      <c r="G59" s="4"/>
      <c r="H59" s="4"/>
      <c r="I59" s="4"/>
    </row>
    <row r="60" spans="2:9" ht="16.5" thickBot="1" thickTop="1">
      <c r="B60" s="273"/>
      <c r="C60" s="48" t="s">
        <v>41</v>
      </c>
      <c r="D60" s="4"/>
      <c r="E60" s="4"/>
      <c r="F60" s="4"/>
      <c r="G60" s="4"/>
      <c r="H60" s="4"/>
      <c r="I60" s="4"/>
    </row>
    <row r="61" ht="15.75" thickTop="1"/>
  </sheetData>
  <sheetProtection/>
  <mergeCells count="75">
    <mergeCell ref="B2:I2"/>
    <mergeCell ref="B3:I3"/>
    <mergeCell ref="B5:C5"/>
    <mergeCell ref="D5:I5"/>
    <mergeCell ref="B6:C6"/>
    <mergeCell ref="D6:I6"/>
    <mergeCell ref="B7:C7"/>
    <mergeCell ref="D7:I7"/>
    <mergeCell ref="B8:C8"/>
    <mergeCell ref="D8:I8"/>
    <mergeCell ref="A9:A10"/>
    <mergeCell ref="B9:C10"/>
    <mergeCell ref="D9:I10"/>
    <mergeCell ref="B11:C11"/>
    <mergeCell ref="D11:I11"/>
    <mergeCell ref="B12:C12"/>
    <mergeCell ref="D12:I12"/>
    <mergeCell ref="B13:C13"/>
    <mergeCell ref="D13:I13"/>
    <mergeCell ref="B14:I14"/>
    <mergeCell ref="B15:C16"/>
    <mergeCell ref="D15:D16"/>
    <mergeCell ref="E15:H15"/>
    <mergeCell ref="I15:I16"/>
    <mergeCell ref="B17:B18"/>
    <mergeCell ref="B19:B20"/>
    <mergeCell ref="B21:B22"/>
    <mergeCell ref="B24:C24"/>
    <mergeCell ref="D24:I24"/>
    <mergeCell ref="B25:C25"/>
    <mergeCell ref="D25:I25"/>
    <mergeCell ref="B26:C26"/>
    <mergeCell ref="D26:I26"/>
    <mergeCell ref="B27:C27"/>
    <mergeCell ref="D27:I27"/>
    <mergeCell ref="B28:C29"/>
    <mergeCell ref="D28:I29"/>
    <mergeCell ref="B30:C30"/>
    <mergeCell ref="D30:I30"/>
    <mergeCell ref="B31:C31"/>
    <mergeCell ref="D31:I31"/>
    <mergeCell ref="B32:C32"/>
    <mergeCell ref="D32:I32"/>
    <mergeCell ref="B33:I33"/>
    <mergeCell ref="B34:C35"/>
    <mergeCell ref="D34:D35"/>
    <mergeCell ref="E34:H34"/>
    <mergeCell ref="I34:I35"/>
    <mergeCell ref="B36:B37"/>
    <mergeCell ref="B38:B39"/>
    <mergeCell ref="B40:B41"/>
    <mergeCell ref="B43:C43"/>
    <mergeCell ref="D43:I43"/>
    <mergeCell ref="B44:C44"/>
    <mergeCell ref="D44:I44"/>
    <mergeCell ref="B45:C45"/>
    <mergeCell ref="D45:I45"/>
    <mergeCell ref="B46:C46"/>
    <mergeCell ref="D46:I46"/>
    <mergeCell ref="B47:C48"/>
    <mergeCell ref="D47:I48"/>
    <mergeCell ref="B49:C49"/>
    <mergeCell ref="D49:I49"/>
    <mergeCell ref="B50:C50"/>
    <mergeCell ref="D50:I50"/>
    <mergeCell ref="B51:C51"/>
    <mergeCell ref="D51:I51"/>
    <mergeCell ref="B57:B58"/>
    <mergeCell ref="B59:B60"/>
    <mergeCell ref="B52:I52"/>
    <mergeCell ref="B53:C54"/>
    <mergeCell ref="D53:D54"/>
    <mergeCell ref="E53:H53"/>
    <mergeCell ref="I53:I54"/>
    <mergeCell ref="B55:B56"/>
  </mergeCells>
  <printOptions/>
  <pageMargins left="0.57" right="0.45" top="0.51" bottom="0.7480314960629921" header="0.31496062992125984" footer="0.31496062992125984"/>
  <pageSetup fitToHeight="1"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2:I60"/>
  <sheetViews>
    <sheetView zoomScalePageLayoutView="0" workbookViewId="0" topLeftCell="A1">
      <selection activeCell="B2" sqref="B2:I2"/>
    </sheetView>
  </sheetViews>
  <sheetFormatPr defaultColWidth="9.140625" defaultRowHeight="15"/>
  <cols>
    <col min="2" max="2" width="19.421875" style="0" customWidth="1"/>
    <col min="3" max="3" width="31.28125" style="0" customWidth="1"/>
    <col min="4" max="4" width="13.421875" style="0" customWidth="1"/>
    <col min="5" max="5" width="12.57421875" style="0" customWidth="1"/>
    <col min="6" max="6" width="13.140625" style="0" customWidth="1"/>
    <col min="7" max="7" width="13.57421875" style="0" customWidth="1"/>
    <col min="8" max="8" width="14.140625" style="0" customWidth="1"/>
    <col min="9" max="9" width="15.00390625" style="0" customWidth="1"/>
  </cols>
  <sheetData>
    <row r="2" spans="2:9" ht="38.25" customHeight="1">
      <c r="B2" s="303" t="s">
        <v>343</v>
      </c>
      <c r="C2" s="304"/>
      <c r="D2" s="304"/>
      <c r="E2" s="304"/>
      <c r="F2" s="304"/>
      <c r="G2" s="304"/>
      <c r="H2" s="304"/>
      <c r="I2" s="304"/>
    </row>
    <row r="3" spans="2:9" ht="54.75" customHeight="1">
      <c r="B3" s="303" t="s">
        <v>185</v>
      </c>
      <c r="C3" s="304"/>
      <c r="D3" s="304"/>
      <c r="E3" s="304"/>
      <c r="F3" s="304"/>
      <c r="G3" s="304"/>
      <c r="H3" s="304"/>
      <c r="I3" s="304"/>
    </row>
    <row r="4" ht="15.75" thickBot="1"/>
    <row r="5" spans="2:9" ht="15.75" thickTop="1">
      <c r="B5" s="288" t="s">
        <v>0</v>
      </c>
      <c r="C5" s="289"/>
      <c r="D5" s="290" t="s">
        <v>171</v>
      </c>
      <c r="E5" s="290"/>
      <c r="F5" s="290"/>
      <c r="G5" s="290"/>
      <c r="H5" s="290"/>
      <c r="I5" s="291"/>
    </row>
    <row r="6" spans="2:9" ht="15">
      <c r="B6" s="297" t="s">
        <v>28</v>
      </c>
      <c r="C6" s="298"/>
      <c r="D6" s="295">
        <v>1102028663</v>
      </c>
      <c r="E6" s="295"/>
      <c r="F6" s="295"/>
      <c r="G6" s="295"/>
      <c r="H6" s="295"/>
      <c r="I6" s="296"/>
    </row>
    <row r="7" spans="2:9" ht="15">
      <c r="B7" s="297" t="s">
        <v>29</v>
      </c>
      <c r="C7" s="298"/>
      <c r="D7" s="295">
        <v>110201001</v>
      </c>
      <c r="E7" s="295"/>
      <c r="F7" s="295"/>
      <c r="G7" s="295"/>
      <c r="H7" s="295"/>
      <c r="I7" s="296"/>
    </row>
    <row r="8" spans="2:9" ht="15.75" thickBot="1">
      <c r="B8" s="292" t="s">
        <v>62</v>
      </c>
      <c r="C8" s="293"/>
      <c r="D8" s="294" t="s">
        <v>172</v>
      </c>
      <c r="E8" s="295"/>
      <c r="F8" s="295"/>
      <c r="G8" s="295"/>
      <c r="H8" s="295"/>
      <c r="I8" s="296"/>
    </row>
    <row r="9" spans="1:9" ht="19.5" customHeight="1" thickTop="1">
      <c r="A9" s="305"/>
      <c r="B9" s="274" t="s">
        <v>64</v>
      </c>
      <c r="C9" s="275"/>
      <c r="D9" s="278" t="s">
        <v>173</v>
      </c>
      <c r="E9" s="279"/>
      <c r="F9" s="279"/>
      <c r="G9" s="279"/>
      <c r="H9" s="279"/>
      <c r="I9" s="280"/>
    </row>
    <row r="10" spans="1:9" ht="27" customHeight="1">
      <c r="A10" s="305"/>
      <c r="B10" s="276"/>
      <c r="C10" s="277"/>
      <c r="D10" s="281"/>
      <c r="E10" s="282"/>
      <c r="F10" s="282"/>
      <c r="G10" s="282"/>
      <c r="H10" s="282"/>
      <c r="I10" s="283"/>
    </row>
    <row r="11" spans="2:9" ht="15">
      <c r="B11" s="276" t="s">
        <v>22</v>
      </c>
      <c r="C11" s="277"/>
      <c r="D11" s="284" t="s">
        <v>174</v>
      </c>
      <c r="E11" s="284"/>
      <c r="F11" s="284"/>
      <c r="G11" s="284"/>
      <c r="H11" s="284"/>
      <c r="I11" s="285"/>
    </row>
    <row r="12" spans="2:9" ht="15">
      <c r="B12" s="276" t="s">
        <v>63</v>
      </c>
      <c r="C12" s="277"/>
      <c r="D12" s="284" t="s">
        <v>175</v>
      </c>
      <c r="E12" s="284"/>
      <c r="F12" s="284"/>
      <c r="G12" s="284"/>
      <c r="H12" s="284"/>
      <c r="I12" s="285"/>
    </row>
    <row r="13" spans="2:9" ht="15.75" thickBot="1">
      <c r="B13" s="299" t="s">
        <v>1</v>
      </c>
      <c r="C13" s="300"/>
      <c r="D13" s="301" t="s">
        <v>176</v>
      </c>
      <c r="E13" s="301"/>
      <c r="F13" s="301"/>
      <c r="G13" s="301"/>
      <c r="H13" s="301"/>
      <c r="I13" s="302"/>
    </row>
    <row r="14" spans="2:9" ht="16.5" thickBot="1" thickTop="1">
      <c r="B14" s="286" t="s">
        <v>42</v>
      </c>
      <c r="C14" s="286"/>
      <c r="D14" s="286"/>
      <c r="E14" s="286"/>
      <c r="F14" s="286"/>
      <c r="G14" s="286"/>
      <c r="H14" s="286"/>
      <c r="I14" s="286"/>
    </row>
    <row r="15" spans="2:9" ht="15" customHeight="1" thickBot="1" thickTop="1">
      <c r="B15" s="287" t="s">
        <v>36</v>
      </c>
      <c r="C15" s="287"/>
      <c r="D15" s="287" t="s">
        <v>15</v>
      </c>
      <c r="E15" s="287" t="s">
        <v>20</v>
      </c>
      <c r="F15" s="287"/>
      <c r="G15" s="287"/>
      <c r="H15" s="287"/>
      <c r="I15" s="287" t="s">
        <v>24</v>
      </c>
    </row>
    <row r="16" spans="2:9" ht="49.5" customHeight="1" thickBot="1" thickTop="1">
      <c r="B16" s="287"/>
      <c r="C16" s="287"/>
      <c r="D16" s="287"/>
      <c r="E16" s="49" t="s">
        <v>16</v>
      </c>
      <c r="F16" s="49" t="s">
        <v>17</v>
      </c>
      <c r="G16" s="49" t="s">
        <v>18</v>
      </c>
      <c r="H16" s="49" t="s">
        <v>19</v>
      </c>
      <c r="I16" s="287"/>
    </row>
    <row r="17" spans="2:9" ht="16.5" thickBot="1" thickTop="1">
      <c r="B17" s="272" t="s">
        <v>34</v>
      </c>
      <c r="C17" s="48" t="s">
        <v>21</v>
      </c>
      <c r="D17" s="4">
        <v>981.59</v>
      </c>
      <c r="E17" s="4">
        <v>1224.51</v>
      </c>
      <c r="F17" s="4"/>
      <c r="G17" s="4"/>
      <c r="H17" s="4"/>
      <c r="I17" s="5"/>
    </row>
    <row r="18" spans="2:9" ht="16.5" thickBot="1" thickTop="1">
      <c r="B18" s="272"/>
      <c r="C18" s="30" t="s">
        <v>41</v>
      </c>
      <c r="D18" s="4"/>
      <c r="E18" s="4"/>
      <c r="F18" s="4"/>
      <c r="G18" s="4"/>
      <c r="H18" s="4"/>
      <c r="I18" s="4"/>
    </row>
    <row r="19" spans="2:9" ht="16.5" thickBot="1" thickTop="1">
      <c r="B19" s="272" t="s">
        <v>177</v>
      </c>
      <c r="C19" s="48" t="s">
        <v>21</v>
      </c>
      <c r="D19" s="4">
        <v>1158.28</v>
      </c>
      <c r="E19" s="4"/>
      <c r="F19" s="4"/>
      <c r="G19" s="4"/>
      <c r="H19" s="4"/>
      <c r="I19" s="5"/>
    </row>
    <row r="20" spans="2:9" ht="16.5" thickBot="1" thickTop="1">
      <c r="B20" s="272"/>
      <c r="C20" s="30" t="s">
        <v>41</v>
      </c>
      <c r="D20" s="4"/>
      <c r="E20" s="4"/>
      <c r="F20" s="4"/>
      <c r="G20" s="4"/>
      <c r="H20" s="4"/>
      <c r="I20" s="4"/>
    </row>
    <row r="21" spans="2:9" ht="16.5" thickBot="1" thickTop="1">
      <c r="B21" s="273" t="s">
        <v>35</v>
      </c>
      <c r="C21" s="48" t="s">
        <v>21</v>
      </c>
      <c r="D21" s="4">
        <v>981.59</v>
      </c>
      <c r="E21" s="4">
        <v>1224.51</v>
      </c>
      <c r="F21" s="4"/>
      <c r="G21" s="4"/>
      <c r="H21" s="4"/>
      <c r="I21" s="4"/>
    </row>
    <row r="22" spans="2:9" ht="16.5" thickBot="1" thickTop="1">
      <c r="B22" s="273"/>
      <c r="C22" s="48" t="s">
        <v>41</v>
      </c>
      <c r="D22" s="4"/>
      <c r="E22" s="4"/>
      <c r="F22" s="4"/>
      <c r="G22" s="4"/>
      <c r="H22" s="4"/>
      <c r="I22" s="4"/>
    </row>
    <row r="23" ht="25.5" customHeight="1" thickBot="1" thickTop="1"/>
    <row r="24" spans="2:9" ht="15.75" thickTop="1">
      <c r="B24" s="288" t="s">
        <v>0</v>
      </c>
      <c r="C24" s="289"/>
      <c r="D24" s="290" t="s">
        <v>171</v>
      </c>
      <c r="E24" s="290"/>
      <c r="F24" s="290"/>
      <c r="G24" s="290"/>
      <c r="H24" s="290"/>
      <c r="I24" s="291"/>
    </row>
    <row r="25" spans="2:9" ht="15">
      <c r="B25" s="297" t="s">
        <v>28</v>
      </c>
      <c r="C25" s="298"/>
      <c r="D25" s="295">
        <v>1102028663</v>
      </c>
      <c r="E25" s="295"/>
      <c r="F25" s="295"/>
      <c r="G25" s="295"/>
      <c r="H25" s="295"/>
      <c r="I25" s="296"/>
    </row>
    <row r="26" spans="2:9" ht="15">
      <c r="B26" s="297" t="s">
        <v>29</v>
      </c>
      <c r="C26" s="298"/>
      <c r="D26" s="295">
        <v>110201001</v>
      </c>
      <c r="E26" s="295"/>
      <c r="F26" s="295"/>
      <c r="G26" s="295"/>
      <c r="H26" s="295"/>
      <c r="I26" s="296"/>
    </row>
    <row r="27" spans="2:9" ht="15.75" thickBot="1">
      <c r="B27" s="292" t="s">
        <v>62</v>
      </c>
      <c r="C27" s="293"/>
      <c r="D27" s="294" t="s">
        <v>172</v>
      </c>
      <c r="E27" s="295"/>
      <c r="F27" s="295"/>
      <c r="G27" s="295"/>
      <c r="H27" s="295"/>
      <c r="I27" s="296"/>
    </row>
    <row r="28" spans="2:9" ht="15.75" thickTop="1">
      <c r="B28" s="274" t="s">
        <v>64</v>
      </c>
      <c r="C28" s="275"/>
      <c r="D28" s="278" t="s">
        <v>173</v>
      </c>
      <c r="E28" s="279"/>
      <c r="F28" s="279"/>
      <c r="G28" s="279"/>
      <c r="H28" s="279"/>
      <c r="I28" s="280"/>
    </row>
    <row r="29" spans="2:9" ht="15">
      <c r="B29" s="276"/>
      <c r="C29" s="277"/>
      <c r="D29" s="281"/>
      <c r="E29" s="282"/>
      <c r="F29" s="282"/>
      <c r="G29" s="282"/>
      <c r="H29" s="282"/>
      <c r="I29" s="283"/>
    </row>
    <row r="30" spans="2:9" ht="15">
      <c r="B30" s="276" t="s">
        <v>22</v>
      </c>
      <c r="C30" s="277"/>
      <c r="D30" s="284" t="s">
        <v>174</v>
      </c>
      <c r="E30" s="284"/>
      <c r="F30" s="284"/>
      <c r="G30" s="284"/>
      <c r="H30" s="284"/>
      <c r="I30" s="285"/>
    </row>
    <row r="31" spans="2:9" ht="15">
      <c r="B31" s="276" t="s">
        <v>63</v>
      </c>
      <c r="C31" s="277"/>
      <c r="D31" s="284" t="s">
        <v>178</v>
      </c>
      <c r="E31" s="284"/>
      <c r="F31" s="284"/>
      <c r="G31" s="284"/>
      <c r="H31" s="284"/>
      <c r="I31" s="285"/>
    </row>
    <row r="32" spans="2:9" ht="15.75" thickBot="1">
      <c r="B32" s="299" t="s">
        <v>1</v>
      </c>
      <c r="C32" s="300"/>
      <c r="D32" s="301" t="s">
        <v>176</v>
      </c>
      <c r="E32" s="301"/>
      <c r="F32" s="301"/>
      <c r="G32" s="301"/>
      <c r="H32" s="301"/>
      <c r="I32" s="302"/>
    </row>
    <row r="33" spans="2:9" ht="16.5" thickBot="1" thickTop="1">
      <c r="B33" s="286" t="s">
        <v>42</v>
      </c>
      <c r="C33" s="286"/>
      <c r="D33" s="286"/>
      <c r="E33" s="286"/>
      <c r="F33" s="286"/>
      <c r="G33" s="286"/>
      <c r="H33" s="286"/>
      <c r="I33" s="286"/>
    </row>
    <row r="34" spans="2:9" ht="16.5" thickBot="1" thickTop="1">
      <c r="B34" s="287" t="s">
        <v>36</v>
      </c>
      <c r="C34" s="287"/>
      <c r="D34" s="287" t="s">
        <v>15</v>
      </c>
      <c r="E34" s="287" t="s">
        <v>20</v>
      </c>
      <c r="F34" s="287"/>
      <c r="G34" s="287"/>
      <c r="H34" s="287"/>
      <c r="I34" s="287" t="s">
        <v>24</v>
      </c>
    </row>
    <row r="35" spans="2:9" ht="16.5" thickBot="1" thickTop="1">
      <c r="B35" s="287"/>
      <c r="C35" s="287"/>
      <c r="D35" s="287"/>
      <c r="E35" s="49" t="s">
        <v>16</v>
      </c>
      <c r="F35" s="49" t="s">
        <v>17</v>
      </c>
      <c r="G35" s="49" t="s">
        <v>18</v>
      </c>
      <c r="H35" s="49" t="s">
        <v>19</v>
      </c>
      <c r="I35" s="287"/>
    </row>
    <row r="36" spans="2:9" ht="16.5" thickBot="1" thickTop="1">
      <c r="B36" s="272" t="s">
        <v>34</v>
      </c>
      <c r="C36" s="48" t="s">
        <v>21</v>
      </c>
      <c r="D36" s="4">
        <v>1040.49</v>
      </c>
      <c r="E36" s="4">
        <v>1297.98</v>
      </c>
      <c r="F36" s="4"/>
      <c r="G36" s="4"/>
      <c r="H36" s="4"/>
      <c r="I36" s="5"/>
    </row>
    <row r="37" spans="2:9" ht="16.5" thickBot="1" thickTop="1">
      <c r="B37" s="272"/>
      <c r="C37" s="30" t="s">
        <v>41</v>
      </c>
      <c r="D37" s="4"/>
      <c r="E37" s="4"/>
      <c r="F37" s="4"/>
      <c r="G37" s="4"/>
      <c r="H37" s="4"/>
      <c r="I37" s="4"/>
    </row>
    <row r="38" spans="2:9" ht="16.5" thickBot="1" thickTop="1">
      <c r="B38" s="272" t="s">
        <v>177</v>
      </c>
      <c r="C38" s="48" t="s">
        <v>21</v>
      </c>
      <c r="D38" s="4">
        <v>1227.78</v>
      </c>
      <c r="E38" s="4"/>
      <c r="F38" s="4"/>
      <c r="G38" s="4"/>
      <c r="H38" s="4"/>
      <c r="I38" s="5"/>
    </row>
    <row r="39" spans="2:9" ht="16.5" thickBot="1" thickTop="1">
      <c r="B39" s="272"/>
      <c r="C39" s="30" t="s">
        <v>41</v>
      </c>
      <c r="D39" s="4"/>
      <c r="E39" s="4"/>
      <c r="F39" s="4"/>
      <c r="G39" s="4"/>
      <c r="H39" s="4"/>
      <c r="I39" s="4"/>
    </row>
    <row r="40" spans="2:9" ht="16.5" thickBot="1" thickTop="1">
      <c r="B40" s="273" t="s">
        <v>35</v>
      </c>
      <c r="C40" s="48" t="s">
        <v>21</v>
      </c>
      <c r="D40" s="4">
        <v>1040.49</v>
      </c>
      <c r="E40" s="4">
        <v>1297.98</v>
      </c>
      <c r="F40" s="4"/>
      <c r="G40" s="4"/>
      <c r="H40" s="4"/>
      <c r="I40" s="4"/>
    </row>
    <row r="41" spans="2:9" ht="16.5" thickBot="1" thickTop="1">
      <c r="B41" s="273"/>
      <c r="C41" s="48" t="s">
        <v>41</v>
      </c>
      <c r="D41" s="4"/>
      <c r="E41" s="4"/>
      <c r="F41" s="4"/>
      <c r="G41" s="4"/>
      <c r="H41" s="4"/>
      <c r="I41" s="4"/>
    </row>
    <row r="42" ht="16.5" thickBot="1" thickTop="1"/>
    <row r="43" spans="2:9" ht="15.75" thickTop="1">
      <c r="B43" s="288" t="s">
        <v>0</v>
      </c>
      <c r="C43" s="289"/>
      <c r="D43" s="290" t="s">
        <v>171</v>
      </c>
      <c r="E43" s="290"/>
      <c r="F43" s="290"/>
      <c r="G43" s="290"/>
      <c r="H43" s="290"/>
      <c r="I43" s="291"/>
    </row>
    <row r="44" spans="2:9" ht="15">
      <c r="B44" s="297" t="s">
        <v>28</v>
      </c>
      <c r="C44" s="298"/>
      <c r="D44" s="295">
        <v>1102028663</v>
      </c>
      <c r="E44" s="295"/>
      <c r="F44" s="295"/>
      <c r="G44" s="295"/>
      <c r="H44" s="295"/>
      <c r="I44" s="296"/>
    </row>
    <row r="45" spans="2:9" ht="15">
      <c r="B45" s="297" t="s">
        <v>29</v>
      </c>
      <c r="C45" s="298"/>
      <c r="D45" s="295">
        <v>110201001</v>
      </c>
      <c r="E45" s="295"/>
      <c r="F45" s="295"/>
      <c r="G45" s="295"/>
      <c r="H45" s="295"/>
      <c r="I45" s="296"/>
    </row>
    <row r="46" spans="2:9" ht="15.75" thickBot="1">
      <c r="B46" s="292" t="s">
        <v>62</v>
      </c>
      <c r="C46" s="293"/>
      <c r="D46" s="294" t="s">
        <v>172</v>
      </c>
      <c r="E46" s="295"/>
      <c r="F46" s="295"/>
      <c r="G46" s="295"/>
      <c r="H46" s="295"/>
      <c r="I46" s="296"/>
    </row>
    <row r="47" spans="2:9" ht="15.75" thickTop="1">
      <c r="B47" s="274" t="s">
        <v>64</v>
      </c>
      <c r="C47" s="275"/>
      <c r="D47" s="278" t="s">
        <v>173</v>
      </c>
      <c r="E47" s="279"/>
      <c r="F47" s="279"/>
      <c r="G47" s="279"/>
      <c r="H47" s="279"/>
      <c r="I47" s="280"/>
    </row>
    <row r="48" spans="2:9" ht="15">
      <c r="B48" s="276"/>
      <c r="C48" s="277"/>
      <c r="D48" s="281"/>
      <c r="E48" s="282"/>
      <c r="F48" s="282"/>
      <c r="G48" s="282"/>
      <c r="H48" s="282"/>
      <c r="I48" s="283"/>
    </row>
    <row r="49" spans="2:9" ht="15">
      <c r="B49" s="276" t="s">
        <v>22</v>
      </c>
      <c r="C49" s="277"/>
      <c r="D49" s="284" t="s">
        <v>174</v>
      </c>
      <c r="E49" s="284"/>
      <c r="F49" s="284"/>
      <c r="G49" s="284"/>
      <c r="H49" s="284"/>
      <c r="I49" s="285"/>
    </row>
    <row r="50" spans="2:9" ht="15">
      <c r="B50" s="276" t="s">
        <v>63</v>
      </c>
      <c r="C50" s="277"/>
      <c r="D50" s="284" t="s">
        <v>179</v>
      </c>
      <c r="E50" s="284"/>
      <c r="F50" s="284"/>
      <c r="G50" s="284"/>
      <c r="H50" s="284"/>
      <c r="I50" s="285"/>
    </row>
    <row r="51" spans="2:9" ht="15.75" thickBot="1">
      <c r="B51" s="299" t="s">
        <v>1</v>
      </c>
      <c r="C51" s="300"/>
      <c r="D51" s="301" t="s">
        <v>176</v>
      </c>
      <c r="E51" s="301"/>
      <c r="F51" s="301"/>
      <c r="G51" s="301"/>
      <c r="H51" s="301"/>
      <c r="I51" s="302"/>
    </row>
    <row r="52" spans="2:9" ht="16.5" thickBot="1" thickTop="1">
      <c r="B52" s="286" t="s">
        <v>42</v>
      </c>
      <c r="C52" s="286"/>
      <c r="D52" s="286"/>
      <c r="E52" s="286"/>
      <c r="F52" s="286"/>
      <c r="G52" s="286"/>
      <c r="H52" s="286"/>
      <c r="I52" s="286"/>
    </row>
    <row r="53" spans="2:9" ht="16.5" thickBot="1" thickTop="1">
      <c r="B53" s="287" t="s">
        <v>36</v>
      </c>
      <c r="C53" s="287"/>
      <c r="D53" s="287" t="s">
        <v>15</v>
      </c>
      <c r="E53" s="287" t="s">
        <v>20</v>
      </c>
      <c r="F53" s="287"/>
      <c r="G53" s="287"/>
      <c r="H53" s="287"/>
      <c r="I53" s="287" t="s">
        <v>24</v>
      </c>
    </row>
    <row r="54" spans="2:9" ht="16.5" thickBot="1" thickTop="1">
      <c r="B54" s="287"/>
      <c r="C54" s="287"/>
      <c r="D54" s="287"/>
      <c r="E54" s="49" t="s">
        <v>16</v>
      </c>
      <c r="F54" s="49" t="s">
        <v>17</v>
      </c>
      <c r="G54" s="49" t="s">
        <v>18</v>
      </c>
      <c r="H54" s="49" t="s">
        <v>19</v>
      </c>
      <c r="I54" s="287"/>
    </row>
    <row r="55" spans="2:9" ht="16.5" thickBot="1" thickTop="1">
      <c r="B55" s="272" t="s">
        <v>34</v>
      </c>
      <c r="C55" s="48" t="s">
        <v>21</v>
      </c>
      <c r="D55" s="4">
        <v>1098.75</v>
      </c>
      <c r="E55" s="4">
        <v>1369.89</v>
      </c>
      <c r="F55" s="4"/>
      <c r="G55" s="4"/>
      <c r="H55" s="4"/>
      <c r="I55" s="5"/>
    </row>
    <row r="56" spans="2:9" ht="16.5" thickBot="1" thickTop="1">
      <c r="B56" s="272"/>
      <c r="C56" s="30" t="s">
        <v>41</v>
      </c>
      <c r="D56" s="4"/>
      <c r="E56" s="4"/>
      <c r="F56" s="4"/>
      <c r="G56" s="4"/>
      <c r="H56" s="4"/>
      <c r="I56" s="4"/>
    </row>
    <row r="57" spans="2:9" ht="16.5" thickBot="1" thickTop="1">
      <c r="B57" s="272" t="s">
        <v>177</v>
      </c>
      <c r="C57" s="48" t="s">
        <v>21</v>
      </c>
      <c r="D57" s="4">
        <v>1296.53</v>
      </c>
      <c r="E57" s="4"/>
      <c r="F57" s="4"/>
      <c r="G57" s="4"/>
      <c r="H57" s="4"/>
      <c r="I57" s="5"/>
    </row>
    <row r="58" spans="2:9" ht="16.5" thickBot="1" thickTop="1">
      <c r="B58" s="272"/>
      <c r="C58" s="30" t="s">
        <v>41</v>
      </c>
      <c r="D58" s="4"/>
      <c r="E58" s="4"/>
      <c r="F58" s="4"/>
      <c r="G58" s="4"/>
      <c r="H58" s="4"/>
      <c r="I58" s="4"/>
    </row>
    <row r="59" spans="2:9" ht="16.5" thickBot="1" thickTop="1">
      <c r="B59" s="273" t="s">
        <v>35</v>
      </c>
      <c r="C59" s="48" t="s">
        <v>21</v>
      </c>
      <c r="D59" s="4">
        <v>1098.75</v>
      </c>
      <c r="E59" s="4">
        <v>1369.89</v>
      </c>
      <c r="F59" s="4"/>
      <c r="G59" s="4"/>
      <c r="H59" s="4"/>
      <c r="I59" s="4"/>
    </row>
    <row r="60" spans="2:9" ht="16.5" thickBot="1" thickTop="1">
      <c r="B60" s="273"/>
      <c r="C60" s="48" t="s">
        <v>41</v>
      </c>
      <c r="D60" s="4"/>
      <c r="E60" s="4"/>
      <c r="F60" s="4"/>
      <c r="G60" s="4"/>
      <c r="H60" s="4"/>
      <c r="I60" s="4"/>
    </row>
    <row r="61" ht="15.75" thickTop="1"/>
  </sheetData>
  <sheetProtection/>
  <mergeCells count="75">
    <mergeCell ref="B2:I2"/>
    <mergeCell ref="B3:I3"/>
    <mergeCell ref="B5:C5"/>
    <mergeCell ref="D5:I5"/>
    <mergeCell ref="B6:C6"/>
    <mergeCell ref="D6:I6"/>
    <mergeCell ref="B7:C7"/>
    <mergeCell ref="D7:I7"/>
    <mergeCell ref="B8:C8"/>
    <mergeCell ref="D8:I8"/>
    <mergeCell ref="A9:A10"/>
    <mergeCell ref="B9:C10"/>
    <mergeCell ref="D9:I10"/>
    <mergeCell ref="B11:C11"/>
    <mergeCell ref="D11:I11"/>
    <mergeCell ref="B12:C12"/>
    <mergeCell ref="D12:I12"/>
    <mergeCell ref="B13:C13"/>
    <mergeCell ref="D13:I13"/>
    <mergeCell ref="B14:I14"/>
    <mergeCell ref="B15:C16"/>
    <mergeCell ref="D15:D16"/>
    <mergeCell ref="E15:H15"/>
    <mergeCell ref="I15:I16"/>
    <mergeCell ref="B17:B18"/>
    <mergeCell ref="B19:B20"/>
    <mergeCell ref="B21:B22"/>
    <mergeCell ref="B24:C24"/>
    <mergeCell ref="D24:I24"/>
    <mergeCell ref="B25:C25"/>
    <mergeCell ref="D25:I25"/>
    <mergeCell ref="B26:C26"/>
    <mergeCell ref="D26:I26"/>
    <mergeCell ref="B27:C27"/>
    <mergeCell ref="D27:I27"/>
    <mergeCell ref="B28:C29"/>
    <mergeCell ref="D28:I29"/>
    <mergeCell ref="B30:C30"/>
    <mergeCell ref="D30:I30"/>
    <mergeCell ref="B31:C31"/>
    <mergeCell ref="D31:I31"/>
    <mergeCell ref="B32:C32"/>
    <mergeCell ref="D32:I32"/>
    <mergeCell ref="B33:I33"/>
    <mergeCell ref="B34:C35"/>
    <mergeCell ref="D34:D35"/>
    <mergeCell ref="E34:H34"/>
    <mergeCell ref="I34:I35"/>
    <mergeCell ref="B36:B37"/>
    <mergeCell ref="B38:B39"/>
    <mergeCell ref="B40:B41"/>
    <mergeCell ref="B43:C43"/>
    <mergeCell ref="D43:I43"/>
    <mergeCell ref="B44:C44"/>
    <mergeCell ref="D44:I44"/>
    <mergeCell ref="B45:C45"/>
    <mergeCell ref="D45:I45"/>
    <mergeCell ref="B46:C46"/>
    <mergeCell ref="D46:I46"/>
    <mergeCell ref="B47:C48"/>
    <mergeCell ref="D47:I48"/>
    <mergeCell ref="B49:C49"/>
    <mergeCell ref="D49:I49"/>
    <mergeCell ref="B50:C50"/>
    <mergeCell ref="D50:I50"/>
    <mergeCell ref="B51:C51"/>
    <mergeCell ref="D51:I51"/>
    <mergeCell ref="B57:B58"/>
    <mergeCell ref="B59:B60"/>
    <mergeCell ref="B52:I52"/>
    <mergeCell ref="B53:C54"/>
    <mergeCell ref="D53:D54"/>
    <mergeCell ref="E53:H53"/>
    <mergeCell ref="I53:I54"/>
    <mergeCell ref="B55:B56"/>
  </mergeCells>
  <printOptions/>
  <pageMargins left="0.57" right="0.45" top="0.51" bottom="0.7480314960629921" header="0.31496062992125984" footer="0.31496062992125984"/>
  <pageSetup fitToHeight="1" fitToWidth="1"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2:I60"/>
  <sheetViews>
    <sheetView zoomScalePageLayoutView="0" workbookViewId="0" topLeftCell="A1">
      <selection activeCell="B2" sqref="B2:I2"/>
    </sheetView>
  </sheetViews>
  <sheetFormatPr defaultColWidth="9.140625" defaultRowHeight="15"/>
  <cols>
    <col min="2" max="2" width="19.421875" style="0" customWidth="1"/>
    <col min="3" max="3" width="31.28125" style="0" customWidth="1"/>
    <col min="4" max="4" width="13.421875" style="0" customWidth="1"/>
    <col min="5" max="5" width="12.57421875" style="0" customWidth="1"/>
    <col min="6" max="6" width="13.140625" style="0" customWidth="1"/>
    <col min="7" max="7" width="13.57421875" style="0" customWidth="1"/>
    <col min="8" max="8" width="14.140625" style="0" customWidth="1"/>
    <col min="9" max="9" width="15.00390625" style="0" customWidth="1"/>
  </cols>
  <sheetData>
    <row r="2" spans="2:9" ht="48" customHeight="1">
      <c r="B2" s="303" t="s">
        <v>343</v>
      </c>
      <c r="C2" s="304"/>
      <c r="D2" s="304"/>
      <c r="E2" s="304"/>
      <c r="F2" s="304"/>
      <c r="G2" s="304"/>
      <c r="H2" s="304"/>
      <c r="I2" s="304"/>
    </row>
    <row r="3" spans="2:9" ht="54.75" customHeight="1">
      <c r="B3" s="303" t="s">
        <v>189</v>
      </c>
      <c r="C3" s="304"/>
      <c r="D3" s="304"/>
      <c r="E3" s="304"/>
      <c r="F3" s="304"/>
      <c r="G3" s="304"/>
      <c r="H3" s="304"/>
      <c r="I3" s="304"/>
    </row>
    <row r="4" ht="15.75" thickBot="1"/>
    <row r="5" spans="2:9" ht="15.75" thickTop="1">
      <c r="B5" s="288" t="s">
        <v>0</v>
      </c>
      <c r="C5" s="289"/>
      <c r="D5" s="290" t="s">
        <v>171</v>
      </c>
      <c r="E5" s="290"/>
      <c r="F5" s="290"/>
      <c r="G5" s="290"/>
      <c r="H5" s="290"/>
      <c r="I5" s="291"/>
    </row>
    <row r="6" spans="2:9" ht="15">
      <c r="B6" s="297" t="s">
        <v>28</v>
      </c>
      <c r="C6" s="298"/>
      <c r="D6" s="295">
        <v>1102028663</v>
      </c>
      <c r="E6" s="295"/>
      <c r="F6" s="295"/>
      <c r="G6" s="295"/>
      <c r="H6" s="295"/>
      <c r="I6" s="296"/>
    </row>
    <row r="7" spans="2:9" ht="15">
      <c r="B7" s="297" t="s">
        <v>29</v>
      </c>
      <c r="C7" s="298"/>
      <c r="D7" s="295">
        <v>110201001</v>
      </c>
      <c r="E7" s="295"/>
      <c r="F7" s="295"/>
      <c r="G7" s="295"/>
      <c r="H7" s="295"/>
      <c r="I7" s="296"/>
    </row>
    <row r="8" spans="2:9" ht="15.75" thickBot="1">
      <c r="B8" s="292" t="s">
        <v>62</v>
      </c>
      <c r="C8" s="293"/>
      <c r="D8" s="294" t="s">
        <v>172</v>
      </c>
      <c r="E8" s="295"/>
      <c r="F8" s="295"/>
      <c r="G8" s="295"/>
      <c r="H8" s="295"/>
      <c r="I8" s="296"/>
    </row>
    <row r="9" spans="1:9" ht="19.5" customHeight="1" thickTop="1">
      <c r="A9" s="305"/>
      <c r="B9" s="274" t="s">
        <v>64</v>
      </c>
      <c r="C9" s="275"/>
      <c r="D9" s="278" t="s">
        <v>190</v>
      </c>
      <c r="E9" s="279"/>
      <c r="F9" s="279"/>
      <c r="G9" s="279"/>
      <c r="H9" s="279"/>
      <c r="I9" s="280"/>
    </row>
    <row r="10" spans="1:9" ht="40.5" customHeight="1">
      <c r="A10" s="305"/>
      <c r="B10" s="276"/>
      <c r="C10" s="277"/>
      <c r="D10" s="281"/>
      <c r="E10" s="282"/>
      <c r="F10" s="282"/>
      <c r="G10" s="282"/>
      <c r="H10" s="282"/>
      <c r="I10" s="283"/>
    </row>
    <row r="11" spans="2:9" ht="15">
      <c r="B11" s="276" t="s">
        <v>22</v>
      </c>
      <c r="C11" s="277"/>
      <c r="D11" s="284" t="s">
        <v>174</v>
      </c>
      <c r="E11" s="284"/>
      <c r="F11" s="284"/>
      <c r="G11" s="284"/>
      <c r="H11" s="284"/>
      <c r="I11" s="285"/>
    </row>
    <row r="12" spans="2:9" ht="15">
      <c r="B12" s="276" t="s">
        <v>63</v>
      </c>
      <c r="C12" s="277"/>
      <c r="D12" s="284" t="s">
        <v>175</v>
      </c>
      <c r="E12" s="284"/>
      <c r="F12" s="284"/>
      <c r="G12" s="284"/>
      <c r="H12" s="284"/>
      <c r="I12" s="285"/>
    </row>
    <row r="13" spans="2:9" ht="15.75" thickBot="1">
      <c r="B13" s="299" t="s">
        <v>1</v>
      </c>
      <c r="C13" s="300"/>
      <c r="D13" s="301" t="s">
        <v>176</v>
      </c>
      <c r="E13" s="301"/>
      <c r="F13" s="301"/>
      <c r="G13" s="301"/>
      <c r="H13" s="301"/>
      <c r="I13" s="302"/>
    </row>
    <row r="14" spans="2:9" ht="16.5" thickBot="1" thickTop="1">
      <c r="B14" s="286" t="s">
        <v>42</v>
      </c>
      <c r="C14" s="286"/>
      <c r="D14" s="286"/>
      <c r="E14" s="286"/>
      <c r="F14" s="286"/>
      <c r="G14" s="286"/>
      <c r="H14" s="286"/>
      <c r="I14" s="286"/>
    </row>
    <row r="15" spans="2:9" ht="15" customHeight="1" thickBot="1" thickTop="1">
      <c r="B15" s="287" t="s">
        <v>36</v>
      </c>
      <c r="C15" s="287"/>
      <c r="D15" s="287" t="s">
        <v>15</v>
      </c>
      <c r="E15" s="287" t="s">
        <v>20</v>
      </c>
      <c r="F15" s="287"/>
      <c r="G15" s="287"/>
      <c r="H15" s="287"/>
      <c r="I15" s="287" t="s">
        <v>24</v>
      </c>
    </row>
    <row r="16" spans="2:9" ht="49.5" customHeight="1" thickBot="1" thickTop="1">
      <c r="B16" s="287"/>
      <c r="C16" s="287"/>
      <c r="D16" s="287"/>
      <c r="E16" s="50" t="s">
        <v>16</v>
      </c>
      <c r="F16" s="50" t="s">
        <v>17</v>
      </c>
      <c r="G16" s="50" t="s">
        <v>18</v>
      </c>
      <c r="H16" s="50" t="s">
        <v>19</v>
      </c>
      <c r="I16" s="287"/>
    </row>
    <row r="17" spans="2:9" ht="16.5" thickBot="1" thickTop="1">
      <c r="B17" s="272" t="s">
        <v>34</v>
      </c>
      <c r="C17" s="51" t="s">
        <v>21</v>
      </c>
      <c r="D17" s="4">
        <v>1007.52</v>
      </c>
      <c r="E17" s="4"/>
      <c r="F17" s="4"/>
      <c r="G17" s="4"/>
      <c r="H17" s="4"/>
      <c r="I17" s="5"/>
    </row>
    <row r="18" spans="2:9" ht="16.5" thickBot="1" thickTop="1">
      <c r="B18" s="272"/>
      <c r="C18" s="30" t="s">
        <v>41</v>
      </c>
      <c r="D18" s="4"/>
      <c r="E18" s="4"/>
      <c r="F18" s="4"/>
      <c r="G18" s="4"/>
      <c r="H18" s="4"/>
      <c r="I18" s="4"/>
    </row>
    <row r="19" spans="2:9" ht="16.5" thickBot="1" thickTop="1">
      <c r="B19" s="272" t="s">
        <v>177</v>
      </c>
      <c r="C19" s="51" t="s">
        <v>21</v>
      </c>
      <c r="D19" s="4">
        <v>1188.87</v>
      </c>
      <c r="E19" s="4"/>
      <c r="F19" s="4"/>
      <c r="G19" s="4"/>
      <c r="H19" s="4"/>
      <c r="I19" s="5"/>
    </row>
    <row r="20" spans="2:9" ht="16.5" thickBot="1" thickTop="1">
      <c r="B20" s="272"/>
      <c r="C20" s="30" t="s">
        <v>41</v>
      </c>
      <c r="D20" s="4"/>
      <c r="E20" s="4"/>
      <c r="F20" s="4"/>
      <c r="G20" s="4"/>
      <c r="H20" s="4"/>
      <c r="I20" s="4"/>
    </row>
    <row r="21" spans="2:9" ht="16.5" thickBot="1" thickTop="1">
      <c r="B21" s="273" t="s">
        <v>35</v>
      </c>
      <c r="C21" s="51" t="s">
        <v>21</v>
      </c>
      <c r="D21" s="4">
        <v>1007.52</v>
      </c>
      <c r="E21" s="4"/>
      <c r="F21" s="4"/>
      <c r="G21" s="4"/>
      <c r="H21" s="4"/>
      <c r="I21" s="4"/>
    </row>
    <row r="22" spans="2:9" ht="16.5" thickBot="1" thickTop="1">
      <c r="B22" s="273"/>
      <c r="C22" s="51" t="s">
        <v>41</v>
      </c>
      <c r="D22" s="4"/>
      <c r="E22" s="4"/>
      <c r="F22" s="4"/>
      <c r="G22" s="4"/>
      <c r="H22" s="4"/>
      <c r="I22" s="4"/>
    </row>
    <row r="23" ht="25.5" customHeight="1" thickBot="1" thickTop="1"/>
    <row r="24" spans="2:9" ht="15.75" thickTop="1">
      <c r="B24" s="288" t="s">
        <v>0</v>
      </c>
      <c r="C24" s="289"/>
      <c r="D24" s="290" t="s">
        <v>171</v>
      </c>
      <c r="E24" s="290"/>
      <c r="F24" s="290"/>
      <c r="G24" s="290"/>
      <c r="H24" s="290"/>
      <c r="I24" s="291"/>
    </row>
    <row r="25" spans="2:9" ht="15">
      <c r="B25" s="297" t="s">
        <v>28</v>
      </c>
      <c r="C25" s="298"/>
      <c r="D25" s="295">
        <v>1102028663</v>
      </c>
      <c r="E25" s="295"/>
      <c r="F25" s="295"/>
      <c r="G25" s="295"/>
      <c r="H25" s="295"/>
      <c r="I25" s="296"/>
    </row>
    <row r="26" spans="2:9" ht="15">
      <c r="B26" s="297" t="s">
        <v>29</v>
      </c>
      <c r="C26" s="298"/>
      <c r="D26" s="295">
        <v>110201001</v>
      </c>
      <c r="E26" s="295"/>
      <c r="F26" s="295"/>
      <c r="G26" s="295"/>
      <c r="H26" s="295"/>
      <c r="I26" s="296"/>
    </row>
    <row r="27" spans="2:9" ht="15.75" thickBot="1">
      <c r="B27" s="292" t="s">
        <v>62</v>
      </c>
      <c r="C27" s="293"/>
      <c r="D27" s="294" t="s">
        <v>172</v>
      </c>
      <c r="E27" s="295"/>
      <c r="F27" s="295"/>
      <c r="G27" s="295"/>
      <c r="H27" s="295"/>
      <c r="I27" s="296"/>
    </row>
    <row r="28" spans="2:9" ht="24.75" customHeight="1" thickTop="1">
      <c r="B28" s="274" t="s">
        <v>64</v>
      </c>
      <c r="C28" s="275"/>
      <c r="D28" s="278" t="s">
        <v>190</v>
      </c>
      <c r="E28" s="279"/>
      <c r="F28" s="279"/>
      <c r="G28" s="279"/>
      <c r="H28" s="279"/>
      <c r="I28" s="280"/>
    </row>
    <row r="29" spans="2:9" ht="35.25" customHeight="1">
      <c r="B29" s="276"/>
      <c r="C29" s="277"/>
      <c r="D29" s="281"/>
      <c r="E29" s="282"/>
      <c r="F29" s="282"/>
      <c r="G29" s="282"/>
      <c r="H29" s="282"/>
      <c r="I29" s="283"/>
    </row>
    <row r="30" spans="2:9" ht="15">
      <c r="B30" s="276" t="s">
        <v>22</v>
      </c>
      <c r="C30" s="277"/>
      <c r="D30" s="284" t="s">
        <v>174</v>
      </c>
      <c r="E30" s="284"/>
      <c r="F30" s="284"/>
      <c r="G30" s="284"/>
      <c r="H30" s="284"/>
      <c r="I30" s="285"/>
    </row>
    <row r="31" spans="2:9" ht="15">
      <c r="B31" s="276" t="s">
        <v>63</v>
      </c>
      <c r="C31" s="277"/>
      <c r="D31" s="284" t="s">
        <v>178</v>
      </c>
      <c r="E31" s="284"/>
      <c r="F31" s="284"/>
      <c r="G31" s="284"/>
      <c r="H31" s="284"/>
      <c r="I31" s="285"/>
    </row>
    <row r="32" spans="2:9" ht="15.75" thickBot="1">
      <c r="B32" s="299" t="s">
        <v>1</v>
      </c>
      <c r="C32" s="300"/>
      <c r="D32" s="301" t="s">
        <v>176</v>
      </c>
      <c r="E32" s="301"/>
      <c r="F32" s="301"/>
      <c r="G32" s="301"/>
      <c r="H32" s="301"/>
      <c r="I32" s="302"/>
    </row>
    <row r="33" spans="2:9" ht="16.5" thickBot="1" thickTop="1">
      <c r="B33" s="286" t="s">
        <v>42</v>
      </c>
      <c r="C33" s="286"/>
      <c r="D33" s="286"/>
      <c r="E33" s="286"/>
      <c r="F33" s="286"/>
      <c r="G33" s="286"/>
      <c r="H33" s="286"/>
      <c r="I33" s="286"/>
    </row>
    <row r="34" spans="2:9" ht="16.5" thickBot="1" thickTop="1">
      <c r="B34" s="287" t="s">
        <v>36</v>
      </c>
      <c r="C34" s="287"/>
      <c r="D34" s="287" t="s">
        <v>15</v>
      </c>
      <c r="E34" s="287" t="s">
        <v>20</v>
      </c>
      <c r="F34" s="287"/>
      <c r="G34" s="287"/>
      <c r="H34" s="287"/>
      <c r="I34" s="287" t="s">
        <v>24</v>
      </c>
    </row>
    <row r="35" spans="2:9" ht="16.5" thickBot="1" thickTop="1">
      <c r="B35" s="287"/>
      <c r="C35" s="287"/>
      <c r="D35" s="287"/>
      <c r="E35" s="50" t="s">
        <v>16</v>
      </c>
      <c r="F35" s="50" t="s">
        <v>17</v>
      </c>
      <c r="G35" s="50" t="s">
        <v>18</v>
      </c>
      <c r="H35" s="50" t="s">
        <v>19</v>
      </c>
      <c r="I35" s="287"/>
    </row>
    <row r="36" spans="2:9" ht="16.5" thickBot="1" thickTop="1">
      <c r="B36" s="272" t="s">
        <v>34</v>
      </c>
      <c r="C36" s="51" t="s">
        <v>21</v>
      </c>
      <c r="D36" s="4">
        <v>1067.97</v>
      </c>
      <c r="E36" s="4"/>
      <c r="F36" s="4"/>
      <c r="G36" s="4"/>
      <c r="H36" s="4"/>
      <c r="I36" s="5"/>
    </row>
    <row r="37" spans="2:9" ht="16.5" thickBot="1" thickTop="1">
      <c r="B37" s="272"/>
      <c r="C37" s="30" t="s">
        <v>41</v>
      </c>
      <c r="D37" s="4"/>
      <c r="E37" s="4"/>
      <c r="F37" s="4"/>
      <c r="G37" s="4"/>
      <c r="H37" s="4"/>
      <c r="I37" s="4"/>
    </row>
    <row r="38" spans="2:9" ht="16.5" thickBot="1" thickTop="1">
      <c r="B38" s="272" t="s">
        <v>177</v>
      </c>
      <c r="C38" s="51" t="s">
        <v>21</v>
      </c>
      <c r="D38" s="4">
        <v>1260.2</v>
      </c>
      <c r="E38" s="4"/>
      <c r="F38" s="4"/>
      <c r="G38" s="4"/>
      <c r="H38" s="4"/>
      <c r="I38" s="5"/>
    </row>
    <row r="39" spans="2:9" ht="16.5" thickBot="1" thickTop="1">
      <c r="B39" s="272"/>
      <c r="C39" s="30" t="s">
        <v>41</v>
      </c>
      <c r="D39" s="4"/>
      <c r="E39" s="4"/>
      <c r="F39" s="4"/>
      <c r="G39" s="4"/>
      <c r="H39" s="4"/>
      <c r="I39" s="4"/>
    </row>
    <row r="40" spans="2:9" ht="16.5" thickBot="1" thickTop="1">
      <c r="B40" s="273" t="s">
        <v>35</v>
      </c>
      <c r="C40" s="51" t="s">
        <v>21</v>
      </c>
      <c r="D40" s="4">
        <v>1067.97</v>
      </c>
      <c r="E40" s="4"/>
      <c r="F40" s="4"/>
      <c r="G40" s="4"/>
      <c r="H40" s="4"/>
      <c r="I40" s="4"/>
    </row>
    <row r="41" spans="2:9" ht="16.5" thickBot="1" thickTop="1">
      <c r="B41" s="273"/>
      <c r="C41" s="51" t="s">
        <v>41</v>
      </c>
      <c r="D41" s="4"/>
      <c r="E41" s="4"/>
      <c r="F41" s="4"/>
      <c r="G41" s="4"/>
      <c r="H41" s="4"/>
      <c r="I41" s="4"/>
    </row>
    <row r="42" ht="16.5" thickBot="1" thickTop="1"/>
    <row r="43" spans="2:9" ht="15.75" thickTop="1">
      <c r="B43" s="288" t="s">
        <v>0</v>
      </c>
      <c r="C43" s="289"/>
      <c r="D43" s="290" t="s">
        <v>171</v>
      </c>
      <c r="E43" s="290"/>
      <c r="F43" s="290"/>
      <c r="G43" s="290"/>
      <c r="H43" s="290"/>
      <c r="I43" s="291"/>
    </row>
    <row r="44" spans="2:9" ht="15">
      <c r="B44" s="297" t="s">
        <v>28</v>
      </c>
      <c r="C44" s="298"/>
      <c r="D44" s="295">
        <v>1102028663</v>
      </c>
      <c r="E44" s="295"/>
      <c r="F44" s="295"/>
      <c r="G44" s="295"/>
      <c r="H44" s="295"/>
      <c r="I44" s="296"/>
    </row>
    <row r="45" spans="2:9" ht="15">
      <c r="B45" s="297" t="s">
        <v>29</v>
      </c>
      <c r="C45" s="298"/>
      <c r="D45" s="295">
        <v>110201001</v>
      </c>
      <c r="E45" s="295"/>
      <c r="F45" s="295"/>
      <c r="G45" s="295"/>
      <c r="H45" s="295"/>
      <c r="I45" s="296"/>
    </row>
    <row r="46" spans="2:9" ht="15.75" thickBot="1">
      <c r="B46" s="292" t="s">
        <v>62</v>
      </c>
      <c r="C46" s="293"/>
      <c r="D46" s="294" t="s">
        <v>172</v>
      </c>
      <c r="E46" s="295"/>
      <c r="F46" s="295"/>
      <c r="G46" s="295"/>
      <c r="H46" s="295"/>
      <c r="I46" s="296"/>
    </row>
    <row r="47" spans="2:9" ht="27" customHeight="1" thickTop="1">
      <c r="B47" s="274" t="s">
        <v>64</v>
      </c>
      <c r="C47" s="275"/>
      <c r="D47" s="278" t="s">
        <v>190</v>
      </c>
      <c r="E47" s="279"/>
      <c r="F47" s="279"/>
      <c r="G47" s="279"/>
      <c r="H47" s="279"/>
      <c r="I47" s="280"/>
    </row>
    <row r="48" spans="2:9" ht="35.25" customHeight="1">
      <c r="B48" s="276"/>
      <c r="C48" s="277"/>
      <c r="D48" s="281"/>
      <c r="E48" s="282"/>
      <c r="F48" s="282"/>
      <c r="G48" s="282"/>
      <c r="H48" s="282"/>
      <c r="I48" s="283"/>
    </row>
    <row r="49" spans="2:9" ht="15">
      <c r="B49" s="276" t="s">
        <v>22</v>
      </c>
      <c r="C49" s="277"/>
      <c r="D49" s="284" t="s">
        <v>174</v>
      </c>
      <c r="E49" s="284"/>
      <c r="F49" s="284"/>
      <c r="G49" s="284"/>
      <c r="H49" s="284"/>
      <c r="I49" s="285"/>
    </row>
    <row r="50" spans="2:9" ht="15">
      <c r="B50" s="276" t="s">
        <v>63</v>
      </c>
      <c r="C50" s="277"/>
      <c r="D50" s="284" t="s">
        <v>179</v>
      </c>
      <c r="E50" s="284"/>
      <c r="F50" s="284"/>
      <c r="G50" s="284"/>
      <c r="H50" s="284"/>
      <c r="I50" s="285"/>
    </row>
    <row r="51" spans="2:9" ht="15.75" thickBot="1">
      <c r="B51" s="299" t="s">
        <v>1</v>
      </c>
      <c r="C51" s="300"/>
      <c r="D51" s="301" t="s">
        <v>176</v>
      </c>
      <c r="E51" s="301"/>
      <c r="F51" s="301"/>
      <c r="G51" s="301"/>
      <c r="H51" s="301"/>
      <c r="I51" s="302"/>
    </row>
    <row r="52" spans="2:9" ht="16.5" thickBot="1" thickTop="1">
      <c r="B52" s="286" t="s">
        <v>42</v>
      </c>
      <c r="C52" s="286"/>
      <c r="D52" s="286"/>
      <c r="E52" s="286"/>
      <c r="F52" s="286"/>
      <c r="G52" s="286"/>
      <c r="H52" s="286"/>
      <c r="I52" s="286"/>
    </row>
    <row r="53" spans="2:9" ht="16.5" thickBot="1" thickTop="1">
      <c r="B53" s="287" t="s">
        <v>36</v>
      </c>
      <c r="C53" s="287"/>
      <c r="D53" s="287" t="s">
        <v>15</v>
      </c>
      <c r="E53" s="287" t="s">
        <v>20</v>
      </c>
      <c r="F53" s="287"/>
      <c r="G53" s="287"/>
      <c r="H53" s="287"/>
      <c r="I53" s="287" t="s">
        <v>24</v>
      </c>
    </row>
    <row r="54" spans="2:9" ht="16.5" thickBot="1" thickTop="1">
      <c r="B54" s="287"/>
      <c r="C54" s="287"/>
      <c r="D54" s="287"/>
      <c r="E54" s="50" t="s">
        <v>16</v>
      </c>
      <c r="F54" s="50" t="s">
        <v>17</v>
      </c>
      <c r="G54" s="50" t="s">
        <v>18</v>
      </c>
      <c r="H54" s="50" t="s">
        <v>19</v>
      </c>
      <c r="I54" s="287"/>
    </row>
    <row r="55" spans="2:9" ht="16.5" thickBot="1" thickTop="1">
      <c r="B55" s="272" t="s">
        <v>34</v>
      </c>
      <c r="C55" s="51" t="s">
        <v>21</v>
      </c>
      <c r="D55" s="4">
        <v>1127.78</v>
      </c>
      <c r="E55" s="4"/>
      <c r="F55" s="4"/>
      <c r="G55" s="4"/>
      <c r="H55" s="4"/>
      <c r="I55" s="5"/>
    </row>
    <row r="56" spans="2:9" ht="16.5" thickBot="1" thickTop="1">
      <c r="B56" s="272"/>
      <c r="C56" s="30" t="s">
        <v>41</v>
      </c>
      <c r="D56" s="4"/>
      <c r="E56" s="4"/>
      <c r="F56" s="4"/>
      <c r="G56" s="4"/>
      <c r="H56" s="4"/>
      <c r="I56" s="4"/>
    </row>
    <row r="57" spans="2:9" ht="16.5" thickBot="1" thickTop="1">
      <c r="B57" s="272" t="s">
        <v>177</v>
      </c>
      <c r="C57" s="51" t="s">
        <v>21</v>
      </c>
      <c r="D57" s="4">
        <v>1330.78</v>
      </c>
      <c r="E57" s="4"/>
      <c r="F57" s="4"/>
      <c r="G57" s="4"/>
      <c r="H57" s="4"/>
      <c r="I57" s="5"/>
    </row>
    <row r="58" spans="2:9" ht="16.5" thickBot="1" thickTop="1">
      <c r="B58" s="272"/>
      <c r="C58" s="30" t="s">
        <v>41</v>
      </c>
      <c r="D58" s="4"/>
      <c r="E58" s="4"/>
      <c r="F58" s="4"/>
      <c r="G58" s="4"/>
      <c r="H58" s="4"/>
      <c r="I58" s="4"/>
    </row>
    <row r="59" spans="2:9" ht="16.5" thickBot="1" thickTop="1">
      <c r="B59" s="273" t="s">
        <v>35</v>
      </c>
      <c r="C59" s="51" t="s">
        <v>21</v>
      </c>
      <c r="D59" s="4">
        <v>1127.78</v>
      </c>
      <c r="E59" s="4"/>
      <c r="F59" s="4"/>
      <c r="G59" s="4"/>
      <c r="H59" s="4"/>
      <c r="I59" s="4"/>
    </row>
    <row r="60" spans="2:9" ht="16.5" thickBot="1" thickTop="1">
      <c r="B60" s="273"/>
      <c r="C60" s="51" t="s">
        <v>41</v>
      </c>
      <c r="D60" s="4"/>
      <c r="E60" s="4"/>
      <c r="F60" s="4"/>
      <c r="G60" s="4"/>
      <c r="H60" s="4"/>
      <c r="I60" s="4"/>
    </row>
    <row r="61" ht="15.75" thickTop="1"/>
  </sheetData>
  <sheetProtection/>
  <mergeCells count="75">
    <mergeCell ref="B57:B58"/>
    <mergeCell ref="B59:B60"/>
    <mergeCell ref="B52:I52"/>
    <mergeCell ref="B53:C54"/>
    <mergeCell ref="D53:D54"/>
    <mergeCell ref="E53:H53"/>
    <mergeCell ref="I53:I54"/>
    <mergeCell ref="B55:B56"/>
    <mergeCell ref="B49:C49"/>
    <mergeCell ref="D49:I49"/>
    <mergeCell ref="B50:C50"/>
    <mergeCell ref="D50:I50"/>
    <mergeCell ref="B51:C51"/>
    <mergeCell ref="D51:I51"/>
    <mergeCell ref="B45:C45"/>
    <mergeCell ref="D45:I45"/>
    <mergeCell ref="B46:C46"/>
    <mergeCell ref="D46:I46"/>
    <mergeCell ref="B47:C48"/>
    <mergeCell ref="D47:I48"/>
    <mergeCell ref="B38:B39"/>
    <mergeCell ref="B40:B41"/>
    <mergeCell ref="B43:C43"/>
    <mergeCell ref="D43:I43"/>
    <mergeCell ref="B44:C44"/>
    <mergeCell ref="D44:I44"/>
    <mergeCell ref="B33:I33"/>
    <mergeCell ref="B34:C35"/>
    <mergeCell ref="D34:D35"/>
    <mergeCell ref="E34:H34"/>
    <mergeCell ref="I34:I35"/>
    <mergeCell ref="B36:B37"/>
    <mergeCell ref="B30:C30"/>
    <mergeCell ref="D30:I30"/>
    <mergeCell ref="B31:C31"/>
    <mergeCell ref="D31:I31"/>
    <mergeCell ref="B32:C32"/>
    <mergeCell ref="D32:I32"/>
    <mergeCell ref="B26:C26"/>
    <mergeCell ref="D26:I26"/>
    <mergeCell ref="B27:C27"/>
    <mergeCell ref="D27:I27"/>
    <mergeCell ref="B28:C29"/>
    <mergeCell ref="D28:I29"/>
    <mergeCell ref="B19:B20"/>
    <mergeCell ref="B21:B22"/>
    <mergeCell ref="B24:C24"/>
    <mergeCell ref="D24:I24"/>
    <mergeCell ref="B25:C25"/>
    <mergeCell ref="D25:I25"/>
    <mergeCell ref="B14:I14"/>
    <mergeCell ref="B15:C16"/>
    <mergeCell ref="D15:D16"/>
    <mergeCell ref="E15:H15"/>
    <mergeCell ref="I15:I16"/>
    <mergeCell ref="B17:B18"/>
    <mergeCell ref="B11:C11"/>
    <mergeCell ref="D11:I11"/>
    <mergeCell ref="B12:C12"/>
    <mergeCell ref="D12:I12"/>
    <mergeCell ref="B13:C13"/>
    <mergeCell ref="D13:I13"/>
    <mergeCell ref="B7:C7"/>
    <mergeCell ref="D7:I7"/>
    <mergeCell ref="B8:C8"/>
    <mergeCell ref="D8:I8"/>
    <mergeCell ref="A9:A10"/>
    <mergeCell ref="B9:C10"/>
    <mergeCell ref="D9:I10"/>
    <mergeCell ref="B2:I2"/>
    <mergeCell ref="B3:I3"/>
    <mergeCell ref="B5:C5"/>
    <mergeCell ref="D5:I5"/>
    <mergeCell ref="B6:C6"/>
    <mergeCell ref="D6:I6"/>
  </mergeCells>
  <printOptions/>
  <pageMargins left="0.57" right="0.45" top="0.51" bottom="0.7480314960629921" header="0.31496062992125984" footer="0.31496062992125984"/>
  <pageSetup fitToHeight="1" fitToWidth="1"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2:I60"/>
  <sheetViews>
    <sheetView zoomScalePageLayoutView="0" workbookViewId="0" topLeftCell="A43">
      <selection activeCell="B2" sqref="B2:I2"/>
    </sheetView>
  </sheetViews>
  <sheetFormatPr defaultColWidth="9.140625" defaultRowHeight="15"/>
  <cols>
    <col min="2" max="2" width="19.421875" style="0" customWidth="1"/>
    <col min="3" max="3" width="31.28125" style="0" customWidth="1"/>
    <col min="4" max="4" width="13.421875" style="0" customWidth="1"/>
    <col min="5" max="5" width="12.57421875" style="0" customWidth="1"/>
    <col min="6" max="6" width="13.140625" style="0" customWidth="1"/>
    <col min="7" max="7" width="13.57421875" style="0" customWidth="1"/>
    <col min="8" max="8" width="14.140625" style="0" customWidth="1"/>
    <col min="9" max="9" width="15.00390625" style="0" customWidth="1"/>
  </cols>
  <sheetData>
    <row r="2" spans="2:9" ht="42.75" customHeight="1">
      <c r="B2" s="303" t="s">
        <v>343</v>
      </c>
      <c r="C2" s="304"/>
      <c r="D2" s="304"/>
      <c r="E2" s="304"/>
      <c r="F2" s="304"/>
      <c r="G2" s="304"/>
      <c r="H2" s="304"/>
      <c r="I2" s="304"/>
    </row>
    <row r="3" spans="2:9" ht="66.75" customHeight="1">
      <c r="B3" s="303" t="s">
        <v>188</v>
      </c>
      <c r="C3" s="304"/>
      <c r="D3" s="304"/>
      <c r="E3" s="304"/>
      <c r="F3" s="304"/>
      <c r="G3" s="304"/>
      <c r="H3" s="304"/>
      <c r="I3" s="304"/>
    </row>
    <row r="4" ht="15.75" thickBot="1"/>
    <row r="5" spans="2:9" ht="15.75" thickTop="1">
      <c r="B5" s="288" t="s">
        <v>0</v>
      </c>
      <c r="C5" s="289"/>
      <c r="D5" s="290" t="s">
        <v>171</v>
      </c>
      <c r="E5" s="290"/>
      <c r="F5" s="290"/>
      <c r="G5" s="290"/>
      <c r="H5" s="290"/>
      <c r="I5" s="291"/>
    </row>
    <row r="6" spans="2:9" ht="15">
      <c r="B6" s="297" t="s">
        <v>28</v>
      </c>
      <c r="C6" s="298"/>
      <c r="D6" s="295">
        <v>1102028663</v>
      </c>
      <c r="E6" s="295"/>
      <c r="F6" s="295"/>
      <c r="G6" s="295"/>
      <c r="H6" s="295"/>
      <c r="I6" s="296"/>
    </row>
    <row r="7" spans="2:9" ht="15">
      <c r="B7" s="297" t="s">
        <v>29</v>
      </c>
      <c r="C7" s="298"/>
      <c r="D7" s="295">
        <v>110201001</v>
      </c>
      <c r="E7" s="295"/>
      <c r="F7" s="295"/>
      <c r="G7" s="295"/>
      <c r="H7" s="295"/>
      <c r="I7" s="296"/>
    </row>
    <row r="8" spans="2:9" ht="15.75" thickBot="1">
      <c r="B8" s="292" t="s">
        <v>62</v>
      </c>
      <c r="C8" s="293"/>
      <c r="D8" s="294" t="s">
        <v>172</v>
      </c>
      <c r="E8" s="295"/>
      <c r="F8" s="295"/>
      <c r="G8" s="295"/>
      <c r="H8" s="295"/>
      <c r="I8" s="296"/>
    </row>
    <row r="9" spans="1:9" ht="19.5" customHeight="1" thickTop="1">
      <c r="A9" s="305"/>
      <c r="B9" s="274" t="s">
        <v>64</v>
      </c>
      <c r="C9" s="275"/>
      <c r="D9" s="278" t="s">
        <v>173</v>
      </c>
      <c r="E9" s="279"/>
      <c r="F9" s="279"/>
      <c r="G9" s="279"/>
      <c r="H9" s="279"/>
      <c r="I9" s="280"/>
    </row>
    <row r="10" spans="1:9" ht="27" customHeight="1">
      <c r="A10" s="305"/>
      <c r="B10" s="276"/>
      <c r="C10" s="277"/>
      <c r="D10" s="281"/>
      <c r="E10" s="282"/>
      <c r="F10" s="282"/>
      <c r="G10" s="282"/>
      <c r="H10" s="282"/>
      <c r="I10" s="283"/>
    </row>
    <row r="11" spans="2:9" ht="15">
      <c r="B11" s="276" t="s">
        <v>22</v>
      </c>
      <c r="C11" s="277"/>
      <c r="D11" s="284" t="s">
        <v>174</v>
      </c>
      <c r="E11" s="284"/>
      <c r="F11" s="284"/>
      <c r="G11" s="284"/>
      <c r="H11" s="284"/>
      <c r="I11" s="285"/>
    </row>
    <row r="12" spans="2:9" ht="15">
      <c r="B12" s="276" t="s">
        <v>63</v>
      </c>
      <c r="C12" s="277"/>
      <c r="D12" s="284" t="s">
        <v>175</v>
      </c>
      <c r="E12" s="284"/>
      <c r="F12" s="284"/>
      <c r="G12" s="284"/>
      <c r="H12" s="284"/>
      <c r="I12" s="285"/>
    </row>
    <row r="13" spans="2:9" ht="15.75" thickBot="1">
      <c r="B13" s="299" t="s">
        <v>1</v>
      </c>
      <c r="C13" s="300"/>
      <c r="D13" s="301" t="s">
        <v>176</v>
      </c>
      <c r="E13" s="301"/>
      <c r="F13" s="301"/>
      <c r="G13" s="301"/>
      <c r="H13" s="301"/>
      <c r="I13" s="302"/>
    </row>
    <row r="14" spans="2:9" ht="16.5" thickBot="1" thickTop="1">
      <c r="B14" s="286" t="s">
        <v>42</v>
      </c>
      <c r="C14" s="286"/>
      <c r="D14" s="286"/>
      <c r="E14" s="286"/>
      <c r="F14" s="286"/>
      <c r="G14" s="286"/>
      <c r="H14" s="286"/>
      <c r="I14" s="286"/>
    </row>
    <row r="15" spans="2:9" ht="15" customHeight="1" thickBot="1" thickTop="1">
      <c r="B15" s="287" t="s">
        <v>36</v>
      </c>
      <c r="C15" s="287"/>
      <c r="D15" s="287" t="s">
        <v>15</v>
      </c>
      <c r="E15" s="287" t="s">
        <v>20</v>
      </c>
      <c r="F15" s="287"/>
      <c r="G15" s="287"/>
      <c r="H15" s="287"/>
      <c r="I15" s="287" t="s">
        <v>24</v>
      </c>
    </row>
    <row r="16" spans="2:9" ht="49.5" customHeight="1" thickBot="1" thickTop="1">
      <c r="B16" s="287"/>
      <c r="C16" s="287"/>
      <c r="D16" s="287"/>
      <c r="E16" s="49" t="s">
        <v>16</v>
      </c>
      <c r="F16" s="49" t="s">
        <v>17</v>
      </c>
      <c r="G16" s="49" t="s">
        <v>18</v>
      </c>
      <c r="H16" s="49" t="s">
        <v>19</v>
      </c>
      <c r="I16" s="287"/>
    </row>
    <row r="17" spans="2:9" ht="16.5" thickBot="1" thickTop="1">
      <c r="B17" s="272" t="s">
        <v>34</v>
      </c>
      <c r="C17" s="48" t="s">
        <v>21</v>
      </c>
      <c r="D17" s="4">
        <v>942.54</v>
      </c>
      <c r="E17" s="4"/>
      <c r="F17" s="4"/>
      <c r="G17" s="4"/>
      <c r="H17" s="4"/>
      <c r="I17" s="5"/>
    </row>
    <row r="18" spans="2:9" ht="16.5" thickBot="1" thickTop="1">
      <c r="B18" s="272"/>
      <c r="C18" s="30" t="s">
        <v>41</v>
      </c>
      <c r="D18" s="4"/>
      <c r="E18" s="4"/>
      <c r="F18" s="4"/>
      <c r="G18" s="4"/>
      <c r="H18" s="4"/>
      <c r="I18" s="4"/>
    </row>
    <row r="19" spans="2:9" ht="16.5" thickBot="1" thickTop="1">
      <c r="B19" s="272" t="s">
        <v>177</v>
      </c>
      <c r="C19" s="48" t="s">
        <v>21</v>
      </c>
      <c r="D19" s="4">
        <v>1112.2</v>
      </c>
      <c r="E19" s="4"/>
      <c r="F19" s="4"/>
      <c r="G19" s="4"/>
      <c r="H19" s="4"/>
      <c r="I19" s="5"/>
    </row>
    <row r="20" spans="2:9" ht="16.5" thickBot="1" thickTop="1">
      <c r="B20" s="272"/>
      <c r="C20" s="30" t="s">
        <v>41</v>
      </c>
      <c r="D20" s="4"/>
      <c r="E20" s="4"/>
      <c r="F20" s="4"/>
      <c r="G20" s="4"/>
      <c r="H20" s="4"/>
      <c r="I20" s="4"/>
    </row>
    <row r="21" spans="2:9" ht="16.5" thickBot="1" thickTop="1">
      <c r="B21" s="273" t="s">
        <v>35</v>
      </c>
      <c r="C21" s="48" t="s">
        <v>21</v>
      </c>
      <c r="D21" s="4">
        <v>942.54</v>
      </c>
      <c r="E21" s="4"/>
      <c r="F21" s="4"/>
      <c r="G21" s="4"/>
      <c r="H21" s="4"/>
      <c r="I21" s="4"/>
    </row>
    <row r="22" spans="2:9" ht="16.5" thickBot="1" thickTop="1">
      <c r="B22" s="273"/>
      <c r="C22" s="48" t="s">
        <v>41</v>
      </c>
      <c r="D22" s="4"/>
      <c r="E22" s="4"/>
      <c r="F22" s="4"/>
      <c r="G22" s="4"/>
      <c r="H22" s="4"/>
      <c r="I22" s="4"/>
    </row>
    <row r="23" ht="25.5" customHeight="1" thickBot="1" thickTop="1"/>
    <row r="24" spans="2:9" ht="15.75" thickTop="1">
      <c r="B24" s="288" t="s">
        <v>0</v>
      </c>
      <c r="C24" s="289"/>
      <c r="D24" s="290" t="s">
        <v>171</v>
      </c>
      <c r="E24" s="290"/>
      <c r="F24" s="290"/>
      <c r="G24" s="290"/>
      <c r="H24" s="290"/>
      <c r="I24" s="291"/>
    </row>
    <row r="25" spans="2:9" ht="15">
      <c r="B25" s="297" t="s">
        <v>28</v>
      </c>
      <c r="C25" s="298"/>
      <c r="D25" s="295">
        <v>1102028663</v>
      </c>
      <c r="E25" s="295"/>
      <c r="F25" s="295"/>
      <c r="G25" s="295"/>
      <c r="H25" s="295"/>
      <c r="I25" s="296"/>
    </row>
    <row r="26" spans="2:9" ht="15">
      <c r="B26" s="297" t="s">
        <v>29</v>
      </c>
      <c r="C26" s="298"/>
      <c r="D26" s="295">
        <v>110201001</v>
      </c>
      <c r="E26" s="295"/>
      <c r="F26" s="295"/>
      <c r="G26" s="295"/>
      <c r="H26" s="295"/>
      <c r="I26" s="296"/>
    </row>
    <row r="27" spans="2:9" ht="15.75" thickBot="1">
      <c r="B27" s="292" t="s">
        <v>62</v>
      </c>
      <c r="C27" s="293"/>
      <c r="D27" s="294" t="s">
        <v>172</v>
      </c>
      <c r="E27" s="295"/>
      <c r="F27" s="295"/>
      <c r="G27" s="295"/>
      <c r="H27" s="295"/>
      <c r="I27" s="296"/>
    </row>
    <row r="28" spans="2:9" ht="15.75" thickTop="1">
      <c r="B28" s="274" t="s">
        <v>64</v>
      </c>
      <c r="C28" s="275"/>
      <c r="D28" s="278" t="s">
        <v>173</v>
      </c>
      <c r="E28" s="279"/>
      <c r="F28" s="279"/>
      <c r="G28" s="279"/>
      <c r="H28" s="279"/>
      <c r="I28" s="280"/>
    </row>
    <row r="29" spans="2:9" ht="15">
      <c r="B29" s="276"/>
      <c r="C29" s="277"/>
      <c r="D29" s="281"/>
      <c r="E29" s="282"/>
      <c r="F29" s="282"/>
      <c r="G29" s="282"/>
      <c r="H29" s="282"/>
      <c r="I29" s="283"/>
    </row>
    <row r="30" spans="2:9" ht="15">
      <c r="B30" s="276" t="s">
        <v>22</v>
      </c>
      <c r="C30" s="277"/>
      <c r="D30" s="284" t="s">
        <v>174</v>
      </c>
      <c r="E30" s="284"/>
      <c r="F30" s="284"/>
      <c r="G30" s="284"/>
      <c r="H30" s="284"/>
      <c r="I30" s="285"/>
    </row>
    <row r="31" spans="2:9" ht="15">
      <c r="B31" s="276" t="s">
        <v>63</v>
      </c>
      <c r="C31" s="277"/>
      <c r="D31" s="284" t="s">
        <v>178</v>
      </c>
      <c r="E31" s="284"/>
      <c r="F31" s="284"/>
      <c r="G31" s="284"/>
      <c r="H31" s="284"/>
      <c r="I31" s="285"/>
    </row>
    <row r="32" spans="2:9" ht="15.75" thickBot="1">
      <c r="B32" s="299" t="s">
        <v>1</v>
      </c>
      <c r="C32" s="300"/>
      <c r="D32" s="301" t="s">
        <v>176</v>
      </c>
      <c r="E32" s="301"/>
      <c r="F32" s="301"/>
      <c r="G32" s="301"/>
      <c r="H32" s="301"/>
      <c r="I32" s="302"/>
    </row>
    <row r="33" spans="2:9" ht="16.5" thickBot="1" thickTop="1">
      <c r="B33" s="286" t="s">
        <v>42</v>
      </c>
      <c r="C33" s="286"/>
      <c r="D33" s="286"/>
      <c r="E33" s="286"/>
      <c r="F33" s="286"/>
      <c r="G33" s="286"/>
      <c r="H33" s="286"/>
      <c r="I33" s="286"/>
    </row>
    <row r="34" spans="2:9" ht="16.5" thickBot="1" thickTop="1">
      <c r="B34" s="287" t="s">
        <v>36</v>
      </c>
      <c r="C34" s="287"/>
      <c r="D34" s="287" t="s">
        <v>15</v>
      </c>
      <c r="E34" s="287" t="s">
        <v>20</v>
      </c>
      <c r="F34" s="287"/>
      <c r="G34" s="287"/>
      <c r="H34" s="287"/>
      <c r="I34" s="287" t="s">
        <v>24</v>
      </c>
    </row>
    <row r="35" spans="2:9" ht="16.5" thickBot="1" thickTop="1">
      <c r="B35" s="287"/>
      <c r="C35" s="287"/>
      <c r="D35" s="287"/>
      <c r="E35" s="49" t="s">
        <v>16</v>
      </c>
      <c r="F35" s="49" t="s">
        <v>17</v>
      </c>
      <c r="G35" s="49" t="s">
        <v>18</v>
      </c>
      <c r="H35" s="49" t="s">
        <v>19</v>
      </c>
      <c r="I35" s="287"/>
    </row>
    <row r="36" spans="2:9" ht="16.5" thickBot="1" thickTop="1">
      <c r="B36" s="272" t="s">
        <v>34</v>
      </c>
      <c r="C36" s="48" t="s">
        <v>21</v>
      </c>
      <c r="D36" s="4">
        <v>999.09</v>
      </c>
      <c r="E36" s="4"/>
      <c r="F36" s="4"/>
      <c r="G36" s="4"/>
      <c r="H36" s="4"/>
      <c r="I36" s="5"/>
    </row>
    <row r="37" spans="2:9" ht="16.5" thickBot="1" thickTop="1">
      <c r="B37" s="272"/>
      <c r="C37" s="30" t="s">
        <v>41</v>
      </c>
      <c r="D37" s="4"/>
      <c r="E37" s="4"/>
      <c r="F37" s="4"/>
      <c r="G37" s="4"/>
      <c r="H37" s="4"/>
      <c r="I37" s="4"/>
    </row>
    <row r="38" spans="2:9" ht="16.5" thickBot="1" thickTop="1">
      <c r="B38" s="272" t="s">
        <v>177</v>
      </c>
      <c r="C38" s="48" t="s">
        <v>21</v>
      </c>
      <c r="D38" s="4">
        <v>1178.93</v>
      </c>
      <c r="E38" s="4"/>
      <c r="F38" s="4"/>
      <c r="G38" s="4"/>
      <c r="H38" s="4"/>
      <c r="I38" s="5"/>
    </row>
    <row r="39" spans="2:9" ht="16.5" thickBot="1" thickTop="1">
      <c r="B39" s="272"/>
      <c r="C39" s="30" t="s">
        <v>41</v>
      </c>
      <c r="D39" s="4"/>
      <c r="E39" s="4"/>
      <c r="F39" s="4"/>
      <c r="G39" s="4"/>
      <c r="H39" s="4"/>
      <c r="I39" s="4"/>
    </row>
    <row r="40" spans="2:9" ht="16.5" thickBot="1" thickTop="1">
      <c r="B40" s="273" t="s">
        <v>35</v>
      </c>
      <c r="C40" s="48" t="s">
        <v>21</v>
      </c>
      <c r="D40" s="4">
        <v>999.09</v>
      </c>
      <c r="E40" s="4"/>
      <c r="F40" s="4"/>
      <c r="G40" s="4"/>
      <c r="H40" s="4"/>
      <c r="I40" s="4"/>
    </row>
    <row r="41" spans="2:9" ht="16.5" thickBot="1" thickTop="1">
      <c r="B41" s="273"/>
      <c r="C41" s="48" t="s">
        <v>41</v>
      </c>
      <c r="D41" s="4"/>
      <c r="E41" s="4"/>
      <c r="F41" s="4"/>
      <c r="G41" s="4"/>
      <c r="H41" s="4"/>
      <c r="I41" s="4"/>
    </row>
    <row r="42" ht="16.5" thickBot="1" thickTop="1"/>
    <row r="43" spans="2:9" ht="15.75" thickTop="1">
      <c r="B43" s="288" t="s">
        <v>0</v>
      </c>
      <c r="C43" s="289"/>
      <c r="D43" s="290" t="s">
        <v>171</v>
      </c>
      <c r="E43" s="290"/>
      <c r="F43" s="290"/>
      <c r="G43" s="290"/>
      <c r="H43" s="290"/>
      <c r="I43" s="291"/>
    </row>
    <row r="44" spans="2:9" ht="15">
      <c r="B44" s="297" t="s">
        <v>28</v>
      </c>
      <c r="C44" s="298"/>
      <c r="D44" s="295">
        <v>1102028663</v>
      </c>
      <c r="E44" s="295"/>
      <c r="F44" s="295"/>
      <c r="G44" s="295"/>
      <c r="H44" s="295"/>
      <c r="I44" s="296"/>
    </row>
    <row r="45" spans="2:9" ht="15">
      <c r="B45" s="297" t="s">
        <v>29</v>
      </c>
      <c r="C45" s="298"/>
      <c r="D45" s="295">
        <v>110201001</v>
      </c>
      <c r="E45" s="295"/>
      <c r="F45" s="295"/>
      <c r="G45" s="295"/>
      <c r="H45" s="295"/>
      <c r="I45" s="296"/>
    </row>
    <row r="46" spans="2:9" ht="15.75" thickBot="1">
      <c r="B46" s="292" t="s">
        <v>62</v>
      </c>
      <c r="C46" s="293"/>
      <c r="D46" s="294" t="s">
        <v>172</v>
      </c>
      <c r="E46" s="295"/>
      <c r="F46" s="295"/>
      <c r="G46" s="295"/>
      <c r="H46" s="295"/>
      <c r="I46" s="296"/>
    </row>
    <row r="47" spans="2:9" ht="15.75" thickTop="1">
      <c r="B47" s="274" t="s">
        <v>64</v>
      </c>
      <c r="C47" s="275"/>
      <c r="D47" s="278" t="s">
        <v>173</v>
      </c>
      <c r="E47" s="279"/>
      <c r="F47" s="279"/>
      <c r="G47" s="279"/>
      <c r="H47" s="279"/>
      <c r="I47" s="280"/>
    </row>
    <row r="48" spans="2:9" ht="15">
      <c r="B48" s="276"/>
      <c r="C48" s="277"/>
      <c r="D48" s="281"/>
      <c r="E48" s="282"/>
      <c r="F48" s="282"/>
      <c r="G48" s="282"/>
      <c r="H48" s="282"/>
      <c r="I48" s="283"/>
    </row>
    <row r="49" spans="2:9" ht="15">
      <c r="B49" s="276" t="s">
        <v>22</v>
      </c>
      <c r="C49" s="277"/>
      <c r="D49" s="284" t="s">
        <v>174</v>
      </c>
      <c r="E49" s="284"/>
      <c r="F49" s="284"/>
      <c r="G49" s="284"/>
      <c r="H49" s="284"/>
      <c r="I49" s="285"/>
    </row>
    <row r="50" spans="2:9" ht="15">
      <c r="B50" s="276" t="s">
        <v>63</v>
      </c>
      <c r="C50" s="277"/>
      <c r="D50" s="284" t="s">
        <v>179</v>
      </c>
      <c r="E50" s="284"/>
      <c r="F50" s="284"/>
      <c r="G50" s="284"/>
      <c r="H50" s="284"/>
      <c r="I50" s="285"/>
    </row>
    <row r="51" spans="2:9" ht="15.75" thickBot="1">
      <c r="B51" s="299" t="s">
        <v>1</v>
      </c>
      <c r="C51" s="300"/>
      <c r="D51" s="301" t="s">
        <v>176</v>
      </c>
      <c r="E51" s="301"/>
      <c r="F51" s="301"/>
      <c r="G51" s="301"/>
      <c r="H51" s="301"/>
      <c r="I51" s="302"/>
    </row>
    <row r="52" spans="2:9" ht="16.5" thickBot="1" thickTop="1">
      <c r="B52" s="286" t="s">
        <v>42</v>
      </c>
      <c r="C52" s="286"/>
      <c r="D52" s="286"/>
      <c r="E52" s="286"/>
      <c r="F52" s="286"/>
      <c r="G52" s="286"/>
      <c r="H52" s="286"/>
      <c r="I52" s="286"/>
    </row>
    <row r="53" spans="2:9" ht="16.5" thickBot="1" thickTop="1">
      <c r="B53" s="287" t="s">
        <v>36</v>
      </c>
      <c r="C53" s="287"/>
      <c r="D53" s="287" t="s">
        <v>15</v>
      </c>
      <c r="E53" s="287" t="s">
        <v>20</v>
      </c>
      <c r="F53" s="287"/>
      <c r="G53" s="287"/>
      <c r="H53" s="287"/>
      <c r="I53" s="287" t="s">
        <v>24</v>
      </c>
    </row>
    <row r="54" spans="2:9" ht="16.5" thickBot="1" thickTop="1">
      <c r="B54" s="287"/>
      <c r="C54" s="287"/>
      <c r="D54" s="287"/>
      <c r="E54" s="49" t="s">
        <v>16</v>
      </c>
      <c r="F54" s="49" t="s">
        <v>17</v>
      </c>
      <c r="G54" s="49" t="s">
        <v>18</v>
      </c>
      <c r="H54" s="49" t="s">
        <v>19</v>
      </c>
      <c r="I54" s="287"/>
    </row>
    <row r="55" spans="2:9" ht="16.5" thickBot="1" thickTop="1">
      <c r="B55" s="272" t="s">
        <v>34</v>
      </c>
      <c r="C55" s="48" t="s">
        <v>21</v>
      </c>
      <c r="D55" s="4">
        <v>1055.04</v>
      </c>
      <c r="E55" s="4"/>
      <c r="F55" s="4"/>
      <c r="G55" s="4"/>
      <c r="H55" s="4"/>
      <c r="I55" s="5"/>
    </row>
    <row r="56" spans="2:9" ht="16.5" thickBot="1" thickTop="1">
      <c r="B56" s="272"/>
      <c r="C56" s="30" t="s">
        <v>41</v>
      </c>
      <c r="D56" s="4"/>
      <c r="E56" s="4"/>
      <c r="F56" s="4"/>
      <c r="G56" s="4"/>
      <c r="H56" s="4"/>
      <c r="I56" s="4"/>
    </row>
    <row r="57" spans="2:9" ht="16.5" thickBot="1" thickTop="1">
      <c r="B57" s="272" t="s">
        <v>177</v>
      </c>
      <c r="C57" s="48" t="s">
        <v>21</v>
      </c>
      <c r="D57" s="4">
        <v>1244.95</v>
      </c>
      <c r="E57" s="4"/>
      <c r="F57" s="4"/>
      <c r="G57" s="4"/>
      <c r="H57" s="4"/>
      <c r="I57" s="5"/>
    </row>
    <row r="58" spans="2:9" ht="16.5" thickBot="1" thickTop="1">
      <c r="B58" s="272"/>
      <c r="C58" s="30" t="s">
        <v>41</v>
      </c>
      <c r="D58" s="4"/>
      <c r="E58" s="4"/>
      <c r="F58" s="4"/>
      <c r="G58" s="4"/>
      <c r="H58" s="4"/>
      <c r="I58" s="4"/>
    </row>
    <row r="59" spans="2:9" ht="16.5" thickBot="1" thickTop="1">
      <c r="B59" s="273" t="s">
        <v>35</v>
      </c>
      <c r="C59" s="48" t="s">
        <v>21</v>
      </c>
      <c r="D59" s="4">
        <v>1055.04</v>
      </c>
      <c r="E59" s="4"/>
      <c r="F59" s="4"/>
      <c r="G59" s="4"/>
      <c r="H59" s="4"/>
      <c r="I59" s="4"/>
    </row>
    <row r="60" spans="2:9" ht="16.5" thickBot="1" thickTop="1">
      <c r="B60" s="273"/>
      <c r="C60" s="48" t="s">
        <v>41</v>
      </c>
      <c r="D60" s="4"/>
      <c r="E60" s="4"/>
      <c r="F60" s="4"/>
      <c r="G60" s="4"/>
      <c r="H60" s="4"/>
      <c r="I60" s="4"/>
    </row>
    <row r="61" ht="15.75" thickTop="1"/>
  </sheetData>
  <sheetProtection/>
  <mergeCells count="75">
    <mergeCell ref="B2:I2"/>
    <mergeCell ref="B3:I3"/>
    <mergeCell ref="B5:C5"/>
    <mergeCell ref="D5:I5"/>
    <mergeCell ref="B6:C6"/>
    <mergeCell ref="D6:I6"/>
    <mergeCell ref="B7:C7"/>
    <mergeCell ref="D7:I7"/>
    <mergeCell ref="B8:C8"/>
    <mergeCell ref="D8:I8"/>
    <mergeCell ref="A9:A10"/>
    <mergeCell ref="B9:C10"/>
    <mergeCell ref="D9:I10"/>
    <mergeCell ref="B11:C11"/>
    <mergeCell ref="D11:I11"/>
    <mergeCell ref="B12:C12"/>
    <mergeCell ref="D12:I12"/>
    <mergeCell ref="B13:C13"/>
    <mergeCell ref="D13:I13"/>
    <mergeCell ref="B14:I14"/>
    <mergeCell ref="B15:C16"/>
    <mergeCell ref="D15:D16"/>
    <mergeCell ref="E15:H15"/>
    <mergeCell ref="I15:I16"/>
    <mergeCell ref="B17:B18"/>
    <mergeCell ref="B19:B20"/>
    <mergeCell ref="B21:B22"/>
    <mergeCell ref="B24:C24"/>
    <mergeCell ref="D24:I24"/>
    <mergeCell ref="B25:C25"/>
    <mergeCell ref="D25:I25"/>
    <mergeCell ref="B26:C26"/>
    <mergeCell ref="D26:I26"/>
    <mergeCell ref="B27:C27"/>
    <mergeCell ref="D27:I27"/>
    <mergeCell ref="B28:C29"/>
    <mergeCell ref="D28:I29"/>
    <mergeCell ref="B30:C30"/>
    <mergeCell ref="D30:I30"/>
    <mergeCell ref="B31:C31"/>
    <mergeCell ref="D31:I31"/>
    <mergeCell ref="B32:C32"/>
    <mergeCell ref="D32:I32"/>
    <mergeCell ref="B33:I33"/>
    <mergeCell ref="B34:C35"/>
    <mergeCell ref="D34:D35"/>
    <mergeCell ref="E34:H34"/>
    <mergeCell ref="I34:I35"/>
    <mergeCell ref="B36:B37"/>
    <mergeCell ref="B38:B39"/>
    <mergeCell ref="B40:B41"/>
    <mergeCell ref="B43:C43"/>
    <mergeCell ref="D43:I43"/>
    <mergeCell ref="B44:C44"/>
    <mergeCell ref="D44:I44"/>
    <mergeCell ref="B45:C45"/>
    <mergeCell ref="D45:I45"/>
    <mergeCell ref="B46:C46"/>
    <mergeCell ref="D46:I46"/>
    <mergeCell ref="B47:C48"/>
    <mergeCell ref="D47:I48"/>
    <mergeCell ref="B49:C49"/>
    <mergeCell ref="D49:I49"/>
    <mergeCell ref="B50:C50"/>
    <mergeCell ref="D50:I50"/>
    <mergeCell ref="B51:C51"/>
    <mergeCell ref="D51:I51"/>
    <mergeCell ref="B57:B58"/>
    <mergeCell ref="B59:B60"/>
    <mergeCell ref="B52:I52"/>
    <mergeCell ref="B53:C54"/>
    <mergeCell ref="D53:D54"/>
    <mergeCell ref="E53:H53"/>
    <mergeCell ref="I53:I54"/>
    <mergeCell ref="B55:B56"/>
  </mergeCells>
  <printOptions/>
  <pageMargins left="0.57" right="0.45" top="0.51" bottom="0.7480314960629921" header="0.31496062992125984" footer="0.31496062992125984"/>
  <pageSetup fitToHeight="1" fitToWidth="1"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sheetPr>
    <pageSetUpPr fitToPage="1"/>
  </sheetPr>
  <dimension ref="A1:D38"/>
  <sheetViews>
    <sheetView zoomScalePageLayoutView="0" workbookViewId="0" topLeftCell="A15">
      <selection activeCell="A3" sqref="A3"/>
    </sheetView>
  </sheetViews>
  <sheetFormatPr defaultColWidth="9.140625" defaultRowHeight="15"/>
  <cols>
    <col min="1" max="1" width="18.421875" style="0" customWidth="1"/>
    <col min="2" max="2" width="26.421875" style="0" customWidth="1"/>
    <col min="3" max="3" width="31.421875" style="0" customWidth="1"/>
    <col min="4" max="4" width="33.28125" style="0" customWidth="1"/>
  </cols>
  <sheetData>
    <row r="1" ht="15">
      <c r="A1" s="1"/>
    </row>
    <row r="2" spans="1:4" ht="45.75" customHeight="1">
      <c r="A2" s="303" t="s">
        <v>344</v>
      </c>
      <c r="B2" s="329"/>
      <c r="C2" s="329"/>
      <c r="D2" s="329"/>
    </row>
    <row r="3" ht="15.75" thickBot="1"/>
    <row r="4" spans="1:4" ht="15.75" thickTop="1">
      <c r="A4" s="325" t="s">
        <v>0</v>
      </c>
      <c r="B4" s="326"/>
      <c r="C4" s="327" t="s">
        <v>171</v>
      </c>
      <c r="D4" s="328"/>
    </row>
    <row r="5" spans="1:4" ht="15">
      <c r="A5" s="308" t="s">
        <v>66</v>
      </c>
      <c r="B5" s="309"/>
      <c r="C5" s="310">
        <v>1102028663</v>
      </c>
      <c r="D5" s="311"/>
    </row>
    <row r="6" spans="1:4" ht="15">
      <c r="A6" s="308" t="s">
        <v>29</v>
      </c>
      <c r="B6" s="309"/>
      <c r="C6" s="310">
        <v>110201001</v>
      </c>
      <c r="D6" s="311"/>
    </row>
    <row r="7" spans="1:4" ht="15.75" thickBot="1">
      <c r="A7" s="308" t="s">
        <v>67</v>
      </c>
      <c r="B7" s="309"/>
      <c r="C7" s="310" t="s">
        <v>172</v>
      </c>
      <c r="D7" s="311"/>
    </row>
    <row r="8" spans="1:4" ht="63.75" customHeight="1" thickTop="1">
      <c r="A8" s="312" t="s">
        <v>64</v>
      </c>
      <c r="B8" s="313"/>
      <c r="C8" s="314" t="s">
        <v>180</v>
      </c>
      <c r="D8" s="315"/>
    </row>
    <row r="9" spans="1:4" ht="32.25" customHeight="1">
      <c r="A9" s="330" t="s">
        <v>22</v>
      </c>
      <c r="B9" s="331"/>
      <c r="C9" s="317" t="s">
        <v>174</v>
      </c>
      <c r="D9" s="318"/>
    </row>
    <row r="10" spans="1:4" ht="15">
      <c r="A10" s="306" t="s">
        <v>68</v>
      </c>
      <c r="B10" s="307"/>
      <c r="C10" s="317" t="s">
        <v>181</v>
      </c>
      <c r="D10" s="318"/>
    </row>
    <row r="11" spans="1:4" ht="15.75" thickBot="1">
      <c r="A11" s="319" t="s">
        <v>1</v>
      </c>
      <c r="B11" s="320"/>
      <c r="C11" s="321" t="s">
        <v>182</v>
      </c>
      <c r="D11" s="322"/>
    </row>
    <row r="12" spans="1:4" ht="16.5" thickBot="1" thickTop="1">
      <c r="A12" s="316" t="s">
        <v>46</v>
      </c>
      <c r="B12" s="316"/>
      <c r="C12" s="316" t="s">
        <v>6</v>
      </c>
      <c r="D12" s="316"/>
    </row>
    <row r="13" spans="1:4" ht="15" customHeight="1" thickBot="1" thickTop="1">
      <c r="A13" s="323" t="s">
        <v>65</v>
      </c>
      <c r="B13" s="323"/>
      <c r="C13" s="324">
        <v>138.25</v>
      </c>
      <c r="D13" s="324"/>
    </row>
    <row r="14" spans="1:4" ht="16.5" thickBot="1" thickTop="1">
      <c r="A14" s="323"/>
      <c r="B14" s="323"/>
      <c r="C14" s="324"/>
      <c r="D14" s="324"/>
    </row>
    <row r="15" ht="29.25" customHeight="1" thickBot="1" thickTop="1"/>
    <row r="16" spans="1:4" ht="15.75" thickTop="1">
      <c r="A16" s="325" t="s">
        <v>0</v>
      </c>
      <c r="B16" s="326"/>
      <c r="C16" s="327" t="s">
        <v>171</v>
      </c>
      <c r="D16" s="328"/>
    </row>
    <row r="17" spans="1:4" ht="15">
      <c r="A17" s="308" t="s">
        <v>66</v>
      </c>
      <c r="B17" s="309"/>
      <c r="C17" s="310">
        <v>1102028663</v>
      </c>
      <c r="D17" s="311"/>
    </row>
    <row r="18" spans="1:4" ht="15">
      <c r="A18" s="308" t="s">
        <v>29</v>
      </c>
      <c r="B18" s="309"/>
      <c r="C18" s="310">
        <v>110201001</v>
      </c>
      <c r="D18" s="311"/>
    </row>
    <row r="19" spans="1:4" ht="15.75" thickBot="1">
      <c r="A19" s="308" t="s">
        <v>67</v>
      </c>
      <c r="B19" s="309"/>
      <c r="C19" s="310" t="s">
        <v>172</v>
      </c>
      <c r="D19" s="311"/>
    </row>
    <row r="20" spans="1:4" ht="15.75" thickTop="1">
      <c r="A20" s="312" t="s">
        <v>64</v>
      </c>
      <c r="B20" s="313"/>
      <c r="C20" s="314" t="s">
        <v>180</v>
      </c>
      <c r="D20" s="315"/>
    </row>
    <row r="21" spans="1:4" ht="15">
      <c r="A21" s="330" t="s">
        <v>22</v>
      </c>
      <c r="B21" s="331"/>
      <c r="C21" s="317" t="s">
        <v>174</v>
      </c>
      <c r="D21" s="318"/>
    </row>
    <row r="22" spans="1:4" ht="15">
      <c r="A22" s="306" t="s">
        <v>68</v>
      </c>
      <c r="B22" s="307"/>
      <c r="C22" s="317" t="s">
        <v>183</v>
      </c>
      <c r="D22" s="318"/>
    </row>
    <row r="23" spans="1:4" ht="15.75" thickBot="1">
      <c r="A23" s="319" t="s">
        <v>1</v>
      </c>
      <c r="B23" s="320"/>
      <c r="C23" s="321" t="s">
        <v>182</v>
      </c>
      <c r="D23" s="322"/>
    </row>
    <row r="24" spans="1:4" ht="16.5" thickBot="1" thickTop="1">
      <c r="A24" s="316" t="s">
        <v>46</v>
      </c>
      <c r="B24" s="316"/>
      <c r="C24" s="316" t="s">
        <v>6</v>
      </c>
      <c r="D24" s="316"/>
    </row>
    <row r="25" spans="1:4" ht="16.5" thickBot="1" thickTop="1">
      <c r="A25" s="323" t="s">
        <v>65</v>
      </c>
      <c r="B25" s="323"/>
      <c r="C25" s="324">
        <v>146.55</v>
      </c>
      <c r="D25" s="324"/>
    </row>
    <row r="26" spans="1:4" ht="16.5" thickBot="1" thickTop="1">
      <c r="A26" s="323"/>
      <c r="B26" s="323"/>
      <c r="C26" s="324"/>
      <c r="D26" s="324"/>
    </row>
    <row r="27" ht="16.5" thickBot="1" thickTop="1"/>
    <row r="28" spans="1:4" ht="15.75" thickTop="1">
      <c r="A28" s="325" t="s">
        <v>0</v>
      </c>
      <c r="B28" s="326"/>
      <c r="C28" s="327" t="s">
        <v>171</v>
      </c>
      <c r="D28" s="328"/>
    </row>
    <row r="29" spans="1:4" ht="15">
      <c r="A29" s="308" t="s">
        <v>66</v>
      </c>
      <c r="B29" s="309"/>
      <c r="C29" s="310">
        <v>1102028663</v>
      </c>
      <c r="D29" s="311"/>
    </row>
    <row r="30" spans="1:4" ht="15">
      <c r="A30" s="308" t="s">
        <v>29</v>
      </c>
      <c r="B30" s="309"/>
      <c r="C30" s="310">
        <v>110201001</v>
      </c>
      <c r="D30" s="311"/>
    </row>
    <row r="31" spans="1:4" ht="15.75" thickBot="1">
      <c r="A31" s="308" t="s">
        <v>67</v>
      </c>
      <c r="B31" s="309"/>
      <c r="C31" s="310" t="s">
        <v>172</v>
      </c>
      <c r="D31" s="311"/>
    </row>
    <row r="32" spans="1:4" ht="15.75" thickTop="1">
      <c r="A32" s="312" t="s">
        <v>64</v>
      </c>
      <c r="B32" s="313"/>
      <c r="C32" s="314" t="s">
        <v>180</v>
      </c>
      <c r="D32" s="315"/>
    </row>
    <row r="33" spans="1:4" ht="15">
      <c r="A33" s="330" t="s">
        <v>22</v>
      </c>
      <c r="B33" s="331"/>
      <c r="C33" s="317" t="s">
        <v>174</v>
      </c>
      <c r="D33" s="318"/>
    </row>
    <row r="34" spans="1:4" ht="15">
      <c r="A34" s="306" t="s">
        <v>68</v>
      </c>
      <c r="B34" s="307"/>
      <c r="C34" s="317" t="s">
        <v>184</v>
      </c>
      <c r="D34" s="318"/>
    </row>
    <row r="35" spans="1:4" ht="15.75" thickBot="1">
      <c r="A35" s="319" t="s">
        <v>1</v>
      </c>
      <c r="B35" s="320"/>
      <c r="C35" s="321" t="s">
        <v>182</v>
      </c>
      <c r="D35" s="322"/>
    </row>
    <row r="36" spans="1:4" ht="16.5" thickBot="1" thickTop="1">
      <c r="A36" s="316" t="s">
        <v>46</v>
      </c>
      <c r="B36" s="316"/>
      <c r="C36" s="316" t="s">
        <v>6</v>
      </c>
      <c r="D36" s="316"/>
    </row>
    <row r="37" spans="1:4" ht="16.5" thickBot="1" thickTop="1">
      <c r="A37" s="323" t="s">
        <v>65</v>
      </c>
      <c r="B37" s="323"/>
      <c r="C37" s="324">
        <v>154.75</v>
      </c>
      <c r="D37" s="324"/>
    </row>
    <row r="38" spans="1:4" ht="16.5" thickBot="1" thickTop="1">
      <c r="A38" s="323"/>
      <c r="B38" s="323"/>
      <c r="C38" s="324"/>
      <c r="D38" s="324"/>
    </row>
    <row r="39" ht="15.75" thickTop="1"/>
  </sheetData>
  <sheetProtection/>
  <mergeCells count="61">
    <mergeCell ref="A37:B38"/>
    <mergeCell ref="C37:D38"/>
    <mergeCell ref="A34:B34"/>
    <mergeCell ref="C34:D34"/>
    <mergeCell ref="A35:B35"/>
    <mergeCell ref="C35:D35"/>
    <mergeCell ref="A36:B36"/>
    <mergeCell ref="C36:D36"/>
    <mergeCell ref="A31:B31"/>
    <mergeCell ref="C31:D31"/>
    <mergeCell ref="A32:B32"/>
    <mergeCell ref="C32:D32"/>
    <mergeCell ref="A33:B33"/>
    <mergeCell ref="C33:D33"/>
    <mergeCell ref="A21:B21"/>
    <mergeCell ref="C21:D21"/>
    <mergeCell ref="A28:B28"/>
    <mergeCell ref="C28:D28"/>
    <mergeCell ref="A29:B29"/>
    <mergeCell ref="C29:D29"/>
    <mergeCell ref="A25:B26"/>
    <mergeCell ref="C25:D26"/>
    <mergeCell ref="A24:B24"/>
    <mergeCell ref="C24:D24"/>
    <mergeCell ref="A2:D2"/>
    <mergeCell ref="A11:B11"/>
    <mergeCell ref="C11:D11"/>
    <mergeCell ref="A9:B9"/>
    <mergeCell ref="C9:D9"/>
    <mergeCell ref="A8:B8"/>
    <mergeCell ref="C8:D8"/>
    <mergeCell ref="A4:B4"/>
    <mergeCell ref="C4:D4"/>
    <mergeCell ref="A5:B5"/>
    <mergeCell ref="C5:D5"/>
    <mergeCell ref="A6:B6"/>
    <mergeCell ref="C6:D6"/>
    <mergeCell ref="A10:B10"/>
    <mergeCell ref="C10:D10"/>
    <mergeCell ref="A7:B7"/>
    <mergeCell ref="C7:D7"/>
    <mergeCell ref="A12:B12"/>
    <mergeCell ref="C12:D12"/>
    <mergeCell ref="C22:D22"/>
    <mergeCell ref="A23:B23"/>
    <mergeCell ref="C23:D23"/>
    <mergeCell ref="A13:B14"/>
    <mergeCell ref="C13:D14"/>
    <mergeCell ref="A16:B16"/>
    <mergeCell ref="C16:D16"/>
    <mergeCell ref="C18:D18"/>
    <mergeCell ref="A22:B22"/>
    <mergeCell ref="A17:B17"/>
    <mergeCell ref="C17:D17"/>
    <mergeCell ref="A18:B18"/>
    <mergeCell ref="A30:B30"/>
    <mergeCell ref="C30:D30"/>
    <mergeCell ref="A19:B19"/>
    <mergeCell ref="C19:D19"/>
    <mergeCell ref="A20:B20"/>
    <mergeCell ref="C20:D2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8.xml><?xml version="1.0" encoding="utf-8"?>
<worksheet xmlns="http://schemas.openxmlformats.org/spreadsheetml/2006/main" xmlns:r="http://schemas.openxmlformats.org/officeDocument/2006/relationships">
  <sheetPr>
    <pageSetUpPr fitToPage="1"/>
  </sheetPr>
  <dimension ref="A2:D26"/>
  <sheetViews>
    <sheetView zoomScalePageLayoutView="0" workbookViewId="0" topLeftCell="A8">
      <selection activeCell="B7" sqref="B7"/>
    </sheetView>
  </sheetViews>
  <sheetFormatPr defaultColWidth="9.140625" defaultRowHeight="15"/>
  <cols>
    <col min="1" max="1" width="45.7109375" style="0" customWidth="1"/>
    <col min="2" max="2" width="60.8515625" style="0" customWidth="1"/>
    <col min="3" max="3" width="9.140625" style="58" customWidth="1"/>
    <col min="4" max="4" width="9.140625" style="54" customWidth="1"/>
  </cols>
  <sheetData>
    <row r="2" spans="1:3" ht="36" customHeight="1" thickBot="1">
      <c r="A2" s="332" t="s">
        <v>345</v>
      </c>
      <c r="B2" s="333"/>
      <c r="C2" s="56"/>
    </row>
    <row r="3" spans="1:3" ht="15">
      <c r="A3" s="61" t="s">
        <v>0</v>
      </c>
      <c r="B3" s="73" t="s">
        <v>171</v>
      </c>
      <c r="C3" s="57"/>
    </row>
    <row r="4" spans="1:3" ht="15">
      <c r="A4" s="62" t="s">
        <v>28</v>
      </c>
      <c r="B4" s="74">
        <v>1102028663</v>
      </c>
      <c r="C4" s="57"/>
    </row>
    <row r="5" spans="1:3" ht="15">
      <c r="A5" s="62" t="s">
        <v>29</v>
      </c>
      <c r="B5" s="74">
        <v>110201001</v>
      </c>
      <c r="C5" s="57"/>
    </row>
    <row r="6" spans="1:3" ht="15.75" thickBot="1">
      <c r="A6" s="62" t="s">
        <v>67</v>
      </c>
      <c r="B6" s="75" t="s">
        <v>172</v>
      </c>
      <c r="C6" s="57"/>
    </row>
    <row r="7" spans="1:2" ht="75.75" thickTop="1">
      <c r="A7" s="63" t="s">
        <v>73</v>
      </c>
      <c r="B7" s="64"/>
    </row>
    <row r="8" spans="1:2" ht="30">
      <c r="A8" s="65" t="s">
        <v>22</v>
      </c>
      <c r="B8" s="66"/>
    </row>
    <row r="9" spans="1:2" ht="15">
      <c r="A9" s="67" t="s">
        <v>68</v>
      </c>
      <c r="B9" s="66"/>
    </row>
    <row r="10" spans="1:2" ht="15.75" thickBot="1">
      <c r="A10" s="68" t="s">
        <v>1</v>
      </c>
      <c r="B10" s="69"/>
    </row>
    <row r="11" spans="1:2" ht="16.5" thickBot="1" thickTop="1">
      <c r="A11" s="70" t="s">
        <v>46</v>
      </c>
      <c r="B11" s="71" t="s">
        <v>6</v>
      </c>
    </row>
    <row r="12" spans="1:2" ht="52.5" customHeight="1" thickBot="1" thickTop="1">
      <c r="A12" s="72" t="s">
        <v>25</v>
      </c>
      <c r="B12" s="79" t="s">
        <v>191</v>
      </c>
    </row>
    <row r="13" ht="15.75" thickBot="1"/>
    <row r="14" spans="1:3" ht="15">
      <c r="A14" s="61" t="s">
        <v>0</v>
      </c>
      <c r="B14" s="73" t="s">
        <v>171</v>
      </c>
      <c r="C14" s="59"/>
    </row>
    <row r="15" spans="1:2" ht="15">
      <c r="A15" s="62" t="s">
        <v>28</v>
      </c>
      <c r="B15" s="74">
        <v>1102028663</v>
      </c>
    </row>
    <row r="16" spans="1:2" ht="15">
      <c r="A16" s="62" t="s">
        <v>29</v>
      </c>
      <c r="B16" s="74">
        <v>110201001</v>
      </c>
    </row>
    <row r="17" spans="1:2" ht="15.75" thickBot="1">
      <c r="A17" s="76" t="s">
        <v>67</v>
      </c>
      <c r="B17" s="75" t="s">
        <v>172</v>
      </c>
    </row>
    <row r="18" spans="1:2" ht="62.25" customHeight="1">
      <c r="A18" s="77" t="s">
        <v>106</v>
      </c>
      <c r="B18" s="78"/>
    </row>
    <row r="19" spans="1:2" ht="30">
      <c r="A19" s="65" t="s">
        <v>22</v>
      </c>
      <c r="B19" s="66"/>
    </row>
    <row r="20" spans="1:2" ht="15">
      <c r="A20" s="67" t="s">
        <v>68</v>
      </c>
      <c r="B20" s="66"/>
    </row>
    <row r="21" spans="1:2" ht="15.75" thickBot="1">
      <c r="A21" s="68" t="s">
        <v>1</v>
      </c>
      <c r="B21" s="69"/>
    </row>
    <row r="22" spans="1:2" ht="16.5" thickBot="1" thickTop="1">
      <c r="A22" s="70" t="s">
        <v>46</v>
      </c>
      <c r="B22" s="71" t="s">
        <v>6</v>
      </c>
    </row>
    <row r="23" spans="1:2" ht="42" customHeight="1" thickBot="1" thickTop="1">
      <c r="A23" s="72" t="s">
        <v>26</v>
      </c>
      <c r="B23" s="79" t="s">
        <v>191</v>
      </c>
    </row>
    <row r="25" spans="1:4" ht="36" customHeight="1">
      <c r="A25" s="334" t="s">
        <v>80</v>
      </c>
      <c r="B25" s="334"/>
      <c r="C25" s="60"/>
      <c r="D25" s="55"/>
    </row>
    <row r="26" spans="1:4" ht="60.75" customHeight="1">
      <c r="A26" s="334" t="s">
        <v>120</v>
      </c>
      <c r="B26" s="334"/>
      <c r="C26" s="60"/>
      <c r="D26" s="55"/>
    </row>
  </sheetData>
  <sheetProtection/>
  <mergeCells count="3">
    <mergeCell ref="A2:B2"/>
    <mergeCell ref="A25:B25"/>
    <mergeCell ref="A26:B2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pageSetUpPr fitToPage="1"/>
  </sheetPr>
  <dimension ref="A2:B58"/>
  <sheetViews>
    <sheetView zoomScalePageLayoutView="0" workbookViewId="0" topLeftCell="A1">
      <selection activeCell="A2" sqref="A2:B2"/>
    </sheetView>
  </sheetViews>
  <sheetFormatPr defaultColWidth="9.140625" defaultRowHeight="15"/>
  <cols>
    <col min="1" max="1" width="43.421875" style="0" customWidth="1"/>
    <col min="2" max="2" width="60.7109375" style="0" customWidth="1"/>
  </cols>
  <sheetData>
    <row r="2" spans="1:2" ht="36" customHeight="1">
      <c r="A2" s="303" t="s">
        <v>346</v>
      </c>
      <c r="B2" s="336"/>
    </row>
    <row r="3" ht="14.25" customHeight="1" thickBot="1"/>
    <row r="4" spans="1:2" ht="15">
      <c r="A4" s="6" t="s">
        <v>0</v>
      </c>
      <c r="B4" s="73" t="s">
        <v>171</v>
      </c>
    </row>
    <row r="5" spans="1:2" ht="15">
      <c r="A5" s="6" t="s">
        <v>28</v>
      </c>
      <c r="B5" s="74">
        <v>1102028663</v>
      </c>
    </row>
    <row r="6" spans="1:2" ht="15">
      <c r="A6" s="6" t="s">
        <v>29</v>
      </c>
      <c r="B6" s="74">
        <v>110201001</v>
      </c>
    </row>
    <row r="7" spans="1:2" ht="15">
      <c r="A7" s="6" t="s">
        <v>67</v>
      </c>
      <c r="B7" s="75" t="s">
        <v>172</v>
      </c>
    </row>
    <row r="8" spans="1:2" ht="15">
      <c r="A8" s="6" t="s">
        <v>69</v>
      </c>
      <c r="B8" s="87" t="s">
        <v>324</v>
      </c>
    </row>
    <row r="10" spans="1:2" ht="32.25" customHeight="1">
      <c r="A10" s="337" t="s">
        <v>325</v>
      </c>
      <c r="B10" s="337"/>
    </row>
    <row r="11" ht="14.25" customHeight="1" thickBot="1"/>
    <row r="12" spans="1:2" ht="16.5" thickBot="1" thickTop="1">
      <c r="A12" s="7" t="s">
        <v>5</v>
      </c>
      <c r="B12" s="8" t="s">
        <v>6</v>
      </c>
    </row>
    <row r="13" spans="1:2" ht="31.5" customHeight="1" thickBot="1" thickTop="1">
      <c r="A13" s="39" t="s">
        <v>81</v>
      </c>
      <c r="B13" s="258" t="s">
        <v>326</v>
      </c>
    </row>
    <row r="14" spans="1:2" ht="16.5" thickBot="1" thickTop="1">
      <c r="A14" s="39" t="s">
        <v>82</v>
      </c>
      <c r="B14" s="268">
        <f>B15+B31</f>
        <v>3970.86171</v>
      </c>
    </row>
    <row r="15" spans="1:2" ht="48.75" customHeight="1" thickTop="1">
      <c r="A15" s="33" t="s">
        <v>83</v>
      </c>
      <c r="B15" s="264">
        <v>3869.75779</v>
      </c>
    </row>
    <row r="16" spans="1:2" ht="30">
      <c r="A16" s="34" t="s">
        <v>43</v>
      </c>
      <c r="B16" s="265">
        <v>0</v>
      </c>
    </row>
    <row r="17" spans="1:2" ht="15">
      <c r="A17" s="34" t="s">
        <v>164</v>
      </c>
      <c r="B17" s="265">
        <v>3577.29774</v>
      </c>
    </row>
    <row r="18" spans="1:2" ht="60">
      <c r="A18" s="34" t="s">
        <v>45</v>
      </c>
      <c r="B18" s="265">
        <v>150.85924</v>
      </c>
    </row>
    <row r="19" spans="1:2" ht="15">
      <c r="A19" s="35" t="s">
        <v>70</v>
      </c>
      <c r="B19" s="265">
        <v>4.04</v>
      </c>
    </row>
    <row r="20" spans="1:2" ht="15">
      <c r="A20" s="35" t="s">
        <v>47</v>
      </c>
      <c r="B20" s="265">
        <v>37.35</v>
      </c>
    </row>
    <row r="21" spans="1:2" ht="35.25" customHeight="1">
      <c r="A21" s="34" t="s">
        <v>48</v>
      </c>
      <c r="B21" s="265">
        <v>16.81862</v>
      </c>
    </row>
    <row r="22" spans="1:2" ht="30">
      <c r="A22" s="34" t="s">
        <v>49</v>
      </c>
      <c r="B22" s="265">
        <v>0</v>
      </c>
    </row>
    <row r="23" spans="1:2" ht="45">
      <c r="A23" s="34" t="s">
        <v>50</v>
      </c>
      <c r="B23" s="265">
        <v>0</v>
      </c>
    </row>
    <row r="24" spans="1:2" ht="60">
      <c r="A24" s="34" t="s">
        <v>51</v>
      </c>
      <c r="B24" s="265">
        <v>24.85716</v>
      </c>
    </row>
    <row r="25" spans="1:2" ht="30">
      <c r="A25" s="34" t="s">
        <v>52</v>
      </c>
      <c r="B25" s="265">
        <v>0</v>
      </c>
    </row>
    <row r="26" spans="1:2" ht="30">
      <c r="A26" s="36" t="s">
        <v>53</v>
      </c>
      <c r="B26" s="265">
        <v>0</v>
      </c>
    </row>
    <row r="27" spans="1:2" ht="30">
      <c r="A27" s="34" t="s">
        <v>54</v>
      </c>
      <c r="B27" s="265">
        <v>0</v>
      </c>
    </row>
    <row r="28" spans="1:2" ht="30">
      <c r="A28" s="36" t="s">
        <v>55</v>
      </c>
      <c r="B28" s="265">
        <v>0</v>
      </c>
    </row>
    <row r="29" spans="1:2" ht="45">
      <c r="A29" s="34" t="s">
        <v>56</v>
      </c>
      <c r="B29" s="265">
        <v>99.92503</v>
      </c>
    </row>
    <row r="30" spans="1:2" ht="78" thickBot="1">
      <c r="A30" s="37" t="s">
        <v>165</v>
      </c>
      <c r="B30" s="266">
        <v>0</v>
      </c>
    </row>
    <row r="31" spans="1:2" ht="31.5" thickBot="1" thickTop="1">
      <c r="A31" s="38" t="s">
        <v>84</v>
      </c>
      <c r="B31" s="267">
        <v>101.10392</v>
      </c>
    </row>
    <row r="32" spans="1:2" ht="30.75" thickTop="1">
      <c r="A32" s="33" t="s">
        <v>85</v>
      </c>
      <c r="B32" s="264">
        <v>0</v>
      </c>
    </row>
    <row r="33" spans="1:2" ht="91.5" customHeight="1" thickBot="1">
      <c r="A33" s="37" t="s">
        <v>7</v>
      </c>
      <c r="B33" s="266">
        <v>0</v>
      </c>
    </row>
    <row r="34" spans="1:2" ht="30.75" thickTop="1">
      <c r="A34" s="33" t="s">
        <v>86</v>
      </c>
      <c r="B34" s="264"/>
    </row>
    <row r="35" spans="1:2" ht="30.75" thickBot="1">
      <c r="A35" s="37" t="s">
        <v>9</v>
      </c>
      <c r="B35" s="266" t="s">
        <v>191</v>
      </c>
    </row>
    <row r="36" spans="1:2" ht="46.5" thickBot="1" thickTop="1">
      <c r="A36" s="39" t="s">
        <v>108</v>
      </c>
      <c r="B36" s="268"/>
    </row>
    <row r="37" spans="1:2" ht="31.5" thickBot="1" thickTop="1">
      <c r="A37" s="39" t="s">
        <v>87</v>
      </c>
      <c r="B37" s="263">
        <v>3.145</v>
      </c>
    </row>
    <row r="38" spans="1:2" ht="16.5" thickBot="1" thickTop="1">
      <c r="A38" s="39" t="s">
        <v>88</v>
      </c>
      <c r="B38" s="263">
        <v>0.73</v>
      </c>
    </row>
    <row r="39" spans="1:2" ht="31.5" thickBot="1" thickTop="1">
      <c r="A39" s="39" t="s">
        <v>89</v>
      </c>
      <c r="B39" s="263">
        <v>2.68</v>
      </c>
    </row>
    <row r="40" spans="1:2" ht="31.5" thickBot="1" thickTop="1">
      <c r="A40" s="39" t="s">
        <v>90</v>
      </c>
      <c r="B40" s="268">
        <v>0</v>
      </c>
    </row>
    <row r="41" spans="1:2" ht="30.75" thickTop="1">
      <c r="A41" s="33" t="s">
        <v>91</v>
      </c>
      <c r="B41" s="260">
        <v>2.153</v>
      </c>
    </row>
    <row r="42" spans="1:2" ht="15">
      <c r="A42" s="34" t="s">
        <v>8</v>
      </c>
      <c r="B42" s="261">
        <v>0.253</v>
      </c>
    </row>
    <row r="43" spans="1:2" ht="15.75" thickBot="1">
      <c r="A43" s="37" t="s">
        <v>72</v>
      </c>
      <c r="B43" s="262">
        <v>1.9</v>
      </c>
    </row>
    <row r="44" spans="1:2" ht="32.25" customHeight="1" thickBot="1" thickTop="1">
      <c r="A44" s="39" t="s">
        <v>92</v>
      </c>
      <c r="B44" s="268">
        <v>17.4</v>
      </c>
    </row>
    <row r="45" spans="1:2" ht="46.5" thickBot="1" thickTop="1">
      <c r="A45" s="39" t="s">
        <v>93</v>
      </c>
      <c r="B45" s="268">
        <v>3.8442</v>
      </c>
    </row>
    <row r="46" spans="1:2" ht="31.5" thickBot="1" thickTop="1">
      <c r="A46" s="39" t="s">
        <v>94</v>
      </c>
      <c r="B46" s="268" t="s">
        <v>191</v>
      </c>
    </row>
    <row r="47" spans="1:2" ht="16.5" thickBot="1" thickTop="1">
      <c r="A47" s="39" t="s">
        <v>95</v>
      </c>
      <c r="B47" s="268" t="s">
        <v>191</v>
      </c>
    </row>
    <row r="48" spans="1:2" ht="31.5" thickBot="1" thickTop="1">
      <c r="A48" s="39" t="s">
        <v>96</v>
      </c>
      <c r="B48" s="268">
        <v>3</v>
      </c>
    </row>
    <row r="49" spans="1:2" ht="16.5" thickBot="1" thickTop="1">
      <c r="A49" s="39" t="s">
        <v>97</v>
      </c>
      <c r="B49" s="268" t="s">
        <v>191</v>
      </c>
    </row>
    <row r="50" spans="1:2" ht="31.5" thickBot="1" thickTop="1">
      <c r="A50" s="39" t="s">
        <v>98</v>
      </c>
      <c r="B50" s="268">
        <v>14.9</v>
      </c>
    </row>
    <row r="51" spans="1:2" ht="46.5" thickBot="1" thickTop="1">
      <c r="A51" s="39" t="s">
        <v>99</v>
      </c>
      <c r="B51" s="268">
        <v>207.71</v>
      </c>
    </row>
    <row r="52" spans="1:2" ht="46.5" thickBot="1" thickTop="1">
      <c r="A52" s="39" t="s">
        <v>100</v>
      </c>
      <c r="B52" s="268">
        <v>14.33</v>
      </c>
    </row>
    <row r="53" spans="1:2" ht="46.5" thickBot="1" thickTop="1">
      <c r="A53" s="39" t="s">
        <v>101</v>
      </c>
      <c r="B53" s="268">
        <v>0.19</v>
      </c>
    </row>
    <row r="54" ht="15.75" thickTop="1"/>
    <row r="55" spans="1:2" ht="30" customHeight="1">
      <c r="A55" s="334" t="s">
        <v>107</v>
      </c>
      <c r="B55" s="334"/>
    </row>
    <row r="56" spans="1:2" ht="33" customHeight="1">
      <c r="A56" s="335" t="s">
        <v>119</v>
      </c>
      <c r="B56" s="335"/>
    </row>
    <row r="57" spans="1:2" ht="105.75" customHeight="1">
      <c r="A57" s="334" t="s">
        <v>166</v>
      </c>
      <c r="B57" s="334"/>
    </row>
    <row r="58" spans="1:2" ht="33.75" customHeight="1">
      <c r="A58" s="334" t="s">
        <v>109</v>
      </c>
      <c r="B58" s="334"/>
    </row>
    <row r="62" ht="14.25" customHeight="1"/>
  </sheetData>
  <sheetProtection/>
  <mergeCells count="6">
    <mergeCell ref="A55:B55"/>
    <mergeCell ref="A56:B56"/>
    <mergeCell ref="A2:B2"/>
    <mergeCell ref="A58:B58"/>
    <mergeCell ref="A57:B57"/>
    <mergeCell ref="A10:B10"/>
  </mergeCells>
  <printOptions/>
  <pageMargins left="0.7086614173228347" right="0.7086614173228347" top="0.1968503937007874" bottom="0.3937007874015748" header="0.31496062992125984" footer="0.31496062992125984"/>
  <pageSetup fitToHeight="0"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cp:lastModifiedBy>
  <cp:lastPrinted>2012-02-10T10:40:46Z</cp:lastPrinted>
  <dcterms:created xsi:type="dcterms:W3CDTF">2010-02-15T13:42:22Z</dcterms:created>
  <dcterms:modified xsi:type="dcterms:W3CDTF">2012-02-13T03:55:04Z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